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Sheet1" sheetId="1" r:id="rId1"/>
    <sheet name="Sheet3" sheetId="3" r:id="rId2"/>
  </sheets>
  <definedNames>
    <definedName name="_xlnm._FilterDatabase" localSheetId="0" hidden="1">Sheet1!$A$1:$V$75</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<sst xmlns="http://schemas.openxmlformats.org/spreadsheetml/2006/main" count="1347" uniqueCount="415">
  <si>
    <t>靖宇县2023年第四季度动态调整巩固拓展脱贫攻坚成果和乡村振兴项目库统计表</t>
  </si>
  <si>
    <t>序号</t>
  </si>
  <si>
    <t>项目基本信息</t>
  </si>
  <si>
    <t>项目投资规模(万元）</t>
  </si>
  <si>
    <t>资金项目类别</t>
  </si>
  <si>
    <t>受益对象信息（人次）</t>
  </si>
  <si>
    <t>项目绩效目标</t>
  </si>
  <si>
    <t>群众参与利益联结机制</t>
  </si>
  <si>
    <t>后续管护责任</t>
  </si>
  <si>
    <t>项目名称</t>
  </si>
  <si>
    <t>建设性质</t>
  </si>
  <si>
    <t>建设地点</t>
  </si>
  <si>
    <t>建设内容</t>
  </si>
  <si>
    <t>进度计划</t>
  </si>
  <si>
    <t>行业主管部门</t>
  </si>
  <si>
    <t>项目主管部门</t>
  </si>
  <si>
    <t>责任单位</t>
  </si>
  <si>
    <t>总投资</t>
  </si>
  <si>
    <t>筹资方式</t>
  </si>
  <si>
    <t>农业生产发展</t>
  </si>
  <si>
    <t>农村基础设施建设</t>
  </si>
  <si>
    <t>其他</t>
  </si>
  <si>
    <t>合计</t>
  </si>
  <si>
    <t>其中：</t>
  </si>
  <si>
    <t>其中：2023年</t>
  </si>
  <si>
    <t>整合资金</t>
  </si>
  <si>
    <t>其他资金</t>
  </si>
  <si>
    <t>脱贫人口数</t>
  </si>
  <si>
    <t>监测对象数</t>
  </si>
  <si>
    <t>一</t>
  </si>
  <si>
    <t>产业项目</t>
  </si>
  <si>
    <t>（一）</t>
  </si>
  <si>
    <t>资产收益</t>
  </si>
  <si>
    <t>赤松镇鲜食玉米蒸煮车间建设项目</t>
  </si>
  <si>
    <t>新建</t>
  </si>
  <si>
    <t>赤松村</t>
  </si>
  <si>
    <t>总投资550万元，全部政府投资，建设期两年。新建鲜食玉米加工厂房1座，速冻库1座，新建设备机房1座等。今年整体建设基本完成</t>
  </si>
  <si>
    <t>2023.3-2023.12</t>
  </si>
  <si>
    <t>农业农村局</t>
  </si>
  <si>
    <t>赤松镇人民政府</t>
  </si>
  <si>
    <t>√</t>
  </si>
  <si>
    <t>增加村集体收入，带动脱贫户收入，提供就业岗位</t>
  </si>
  <si>
    <t>公司+合作社+基地+农户，当地群众参与项目入股或就业</t>
  </si>
  <si>
    <t>村监管，乡检查。确定运营主体、经营方式和期限，明确各方权利义务等</t>
  </si>
  <si>
    <t>靖宇县赤松镇和牛培育养殖产业发展示范园区基础设施建设项目</t>
  </si>
  <si>
    <t>续建</t>
  </si>
  <si>
    <t>总投资8773万元，政府投资6000万元，建设期三年。建设牛舍6栋共计18100㎡，有机肥处理区1344㎡，饲料区6996㎡，展厅1467㎡及管线场地工程。今年开工建设，完成6栋牛舍及厂区主体建设。</t>
  </si>
  <si>
    <t>农业农村局、畜牧管理总站</t>
  </si>
  <si>
    <t>乡村振兴服务中心</t>
  </si>
  <si>
    <t>龙泉镇龙东村烘干厂建设项目</t>
  </si>
  <si>
    <t>大北山村</t>
  </si>
  <si>
    <t>总投资70万元，全部政府投资，建设期一年。建设烘干房10间，架车100台，蒸汽发生器1台，阳光房200㎡，彩钢房385㎡。</t>
  </si>
  <si>
    <t>2023.05-2023.12</t>
  </si>
  <si>
    <t>龙泉镇人民政府</t>
  </si>
  <si>
    <t>龙泉镇南阳村农业一体化产业圈项目</t>
  </si>
  <si>
    <t>南阳村</t>
  </si>
  <si>
    <t>总投资197万元，全部政府投资，建设期两年。购买民房3处，改造装修430㎡。今年完成房屋购买及部分装修。</t>
  </si>
  <si>
    <t>2023.4-2023.10</t>
  </si>
  <si>
    <t>靖宇县单家福蛋类经销有限公司（分厂）建设项目</t>
  </si>
  <si>
    <t>龙泉镇</t>
  </si>
  <si>
    <t>总投资970万元，全部政府投资，建设期两年。建设鸡舍2栋，工艺设备系统2套。2022年完成鸡舍2栋，今年完成剩余工程量：购置安装大层叠全自动蛋鸡笼2套</t>
  </si>
  <si>
    <t>濛江乡育新种鹿场存储库建设项目</t>
  </si>
  <si>
    <t>板石村</t>
  </si>
  <si>
    <t>总投资200万元，全部政府投资，建设期一年。新建1号存储库1010.87㎡、2号存储库1893.14㎡、场地工程</t>
  </si>
  <si>
    <t>2023.4-2023.9</t>
  </si>
  <si>
    <t>濛江乡人民政府</t>
  </si>
  <si>
    <t>濛江乡后双山村荷花园配套餐饮服务项目</t>
  </si>
  <si>
    <t>后双山村</t>
  </si>
  <si>
    <t xml:space="preserve">    总投资60万元，全部政府投资，建设期一年。建设餐厅182.46㎡</t>
  </si>
  <si>
    <t>2023.03-2023.11</t>
  </si>
  <si>
    <t>三道湖镇支边村仓储厂房建设项目</t>
  </si>
  <si>
    <t>支边村</t>
  </si>
  <si>
    <t xml:space="preserve">    总投资625万元，政府投资400万元，建设期两年。新建仓储厂房2300㎡。今年完成厂房主体建设</t>
  </si>
  <si>
    <t>2023.03-2023.10</t>
  </si>
  <si>
    <t>三道湖镇人民政府</t>
  </si>
  <si>
    <t>花园口镇仁义村冷库配套基础设施建设项目</t>
  </si>
  <si>
    <t>仁义村</t>
  </si>
  <si>
    <t xml:space="preserve">    总投资30万元，全部政府投资，建设期一年。新建面积约300㎡，钢架构棚顶拱形大棚1栋。</t>
  </si>
  <si>
    <t>2023.9-2023.10</t>
  </si>
  <si>
    <t>农业农村局、住建局</t>
  </si>
  <si>
    <t>花园口镇人民政府</t>
  </si>
  <si>
    <t>使400人受益，改善生产条件</t>
  </si>
  <si>
    <t>肉牛屠宰加工厂一期建设项目</t>
  </si>
  <si>
    <t>景山镇</t>
  </si>
  <si>
    <r>
      <rPr>
        <sz val="8"/>
        <rFont val="仿宋"/>
        <charset val="134"/>
      </rPr>
      <t xml:space="preserve">   总投资2900万元，全部政府投资，建设期两年。拟建设肉牛屠宰加工车间1栋，设备用房1栋，污水处理站1座，另建1座容积720m</t>
    </r>
    <r>
      <rPr>
        <sz val="8"/>
        <rFont val="宋体"/>
        <charset val="134"/>
      </rPr>
      <t>³</t>
    </r>
    <r>
      <rPr>
        <sz val="8"/>
        <rFont val="仿宋"/>
        <charset val="134"/>
      </rPr>
      <t>的消防水池。今年完成基础工程。</t>
    </r>
  </si>
  <si>
    <t>2023.3-2023.11</t>
  </si>
  <si>
    <t>景山镇人民政府</t>
  </si>
  <si>
    <t>景山镇道地药材种植项目</t>
  </si>
  <si>
    <t>景山村</t>
  </si>
  <si>
    <t xml:space="preserve">   总投资50万元，全部政府投资，建设期一年。种植特色中草药材100亩，种类有菊花、赤芍，刺五加，红姑娘，紫苏，反魂草等。</t>
  </si>
  <si>
    <t>景山镇杨岔河村烧烤营地项目</t>
  </si>
  <si>
    <t>新胜村</t>
  </si>
  <si>
    <t xml:space="preserve">   总投资60万元，全部政府投资，建设期一年。沿河新建烤肉区3处，主要是营地服务中心、木质地台、露营装备、烧烤配置及营地娱乐设施建设</t>
  </si>
  <si>
    <t>景山镇羊肚菌建设项目</t>
  </si>
  <si>
    <t xml:space="preserve">    总投资700万元，全部政府投资，建设期两年。建设13栋羊肚菌大棚及给排水、电气工程等。2022年完成大棚11栋，今年完成剩余工程量：其余2栋大棚建设及给排水、电气工程等</t>
  </si>
  <si>
    <t>靖宇县靖宇镇河南村牛场建设项目</t>
  </si>
  <si>
    <t>河南村</t>
  </si>
  <si>
    <t xml:space="preserve">    总投资200万元，全部政府投资，建设期一年。建设牛舍2栋720㎡，饲料间201㎡、新建化粪池、消毒池、化尸池、围栏、给排水管线、电气线路等配套设施</t>
  </si>
  <si>
    <t>靖宇镇人民政府</t>
  </si>
  <si>
    <t>花园口镇松江村旅游船舶项目</t>
  </si>
  <si>
    <t>松江村</t>
  </si>
  <si>
    <t xml:space="preserve">    总投资5116万元，全部政府投资，建设期两年。购置游览船1艘，包括船体部分、轮机部分、电器部分及其他附属设施。今年完成一期工程</t>
  </si>
  <si>
    <t>2023.5-2023.12</t>
  </si>
  <si>
    <t>文广旅局</t>
  </si>
  <si>
    <t>濛江乡南天门村冷库建设项目</t>
  </si>
  <si>
    <t>南天门村</t>
  </si>
  <si>
    <t>总投资200万元，全部政府投资。建设期两年。新建冷库800㎡。电气工程及制冷设备。今年完成冷库主体建设</t>
  </si>
  <si>
    <t>2023.10-2024.8</t>
  </si>
  <si>
    <t>项目建成后可带动1个村，使185人受益，预计年增加村集体收入10万元</t>
  </si>
  <si>
    <t>花园口镇花园村民宿建设项目</t>
  </si>
  <si>
    <t>花园村</t>
  </si>
  <si>
    <t xml:space="preserve">    总投资1000万元，全部政府投资，建设期两年。新建民宿面积1400㎡（大床房10间、标准间5间），配套用房面积690.37㎡及设备。今年整体建设基本完成</t>
  </si>
  <si>
    <t>2023.01-2023.12</t>
  </si>
  <si>
    <t>那尔轰镇黄酒馆村冷库建设项目</t>
  </si>
  <si>
    <t>黄酒馆村</t>
  </si>
  <si>
    <t xml:space="preserve">    总投资130万元，全部政府投资，建设期一年。新建冷库248㎡、电气工程及制冷设备</t>
  </si>
  <si>
    <t>那尔轰镇人民政府</t>
  </si>
  <si>
    <t>靖宇县国营靖宇林场欠发达林场巩固提升建设项目</t>
  </si>
  <si>
    <t>靖宇县</t>
  </si>
  <si>
    <t>利用4年时间，在现有基础上，完成游客接待中心区、游乐区、民宿餐饮休闲区、健身养生区、自然资源宣教中心、骑行驿站建设</t>
  </si>
  <si>
    <t>自然资源局</t>
  </si>
  <si>
    <t>完成民宿改造372平方米，带动就业10人，林场年增加收入4万元</t>
  </si>
  <si>
    <t>资金补助，林场自主经营，增收脱贫，增加就业</t>
  </si>
  <si>
    <t>由靖宇县自然资源局负责监督靖宇林场落实项目后续管护责任</t>
  </si>
  <si>
    <t>景山镇新胜村产业园区配套设施建设项目</t>
  </si>
  <si>
    <t xml:space="preserve">    总投资100万元，全部政府投资，建设期一年。新建公共厕所1座，100㎡。房屋维修，标准化更衣室和淋浴室。</t>
  </si>
  <si>
    <t>2023.09-2023.11</t>
  </si>
  <si>
    <t>文广旅局、乡村振兴服务中心</t>
  </si>
  <si>
    <t>使576人受益，改善园区生产条件，方便生产</t>
  </si>
  <si>
    <t>景山镇产业园区配套设施建设项目</t>
  </si>
  <si>
    <t>新胜村、景山村</t>
  </si>
  <si>
    <t xml:space="preserve">   总投资430万元，全部政府投资，建设期一年。新建0.5米排水沟73米，0.6米排水1729米，0.8米排水沟39米，1.0米排水135米，护坡335米。水泥路1.127公里（6762㎡），涵洞20道。</t>
  </si>
  <si>
    <t>农业农村局、交通局</t>
  </si>
  <si>
    <t>改善生产生活条件，方便百姓出行</t>
  </si>
  <si>
    <t>公益性资产，群众就地就近就业</t>
  </si>
  <si>
    <t>县政府确权归属，明确责任清单，完善管护标准和规范</t>
  </si>
  <si>
    <t>（二）</t>
  </si>
  <si>
    <t>靖宇县8个乡镇因户施策、以奖代补项目</t>
  </si>
  <si>
    <t>花园口镇2023年度因户施策（庭院经济）项目</t>
  </si>
  <si>
    <t>花园口镇</t>
  </si>
  <si>
    <t xml:space="preserve">   种植木耳70万袋。</t>
  </si>
  <si>
    <t>支持有劳动能力脱困户，发展产业项目</t>
  </si>
  <si>
    <t>资金补助，农户自主经营，增收致富</t>
  </si>
  <si>
    <t>农户所有，自主管理，村和部门指导帮扶</t>
  </si>
  <si>
    <t>濛江乡2023年度因户施策（庭院经济）项目</t>
  </si>
  <si>
    <t>濛江乡</t>
  </si>
  <si>
    <t xml:space="preserve">   种植贝母3.6032万斤。</t>
  </si>
  <si>
    <t>2022.03-2022.11</t>
  </si>
  <si>
    <t>支持有劳动能力贫困户，通过自身劳动，发展脱贫产业项目</t>
  </si>
  <si>
    <t>龙泉镇2023年度因户施策（庭院经济）项目</t>
  </si>
  <si>
    <t xml:space="preserve">   用于种植贝母、蓝莓等种植项目。</t>
  </si>
  <si>
    <t>支持有劳动能力脱贫户，通过自身劳动，发展脱贫产业项目</t>
  </si>
  <si>
    <t>那尔轰镇2023年度因户施策（庭院经济）项目</t>
  </si>
  <si>
    <t>那尔轰镇</t>
  </si>
  <si>
    <t xml:space="preserve">    用于脱贫户、监测户种植平贝母、黑木耳大榛子。</t>
  </si>
  <si>
    <t>花园口镇2023年度以奖代补（庭院经济）项目</t>
  </si>
  <si>
    <t xml:space="preserve">    用于脱贫户、监测户种植灰苏子、黑木耳蓝莓、大榛子等经济作物。</t>
  </si>
  <si>
    <t>景山镇2023年度以奖代补（庭院经济）项目</t>
  </si>
  <si>
    <t>靖宇镇2023年度以奖代补（庭院经济）项目</t>
  </si>
  <si>
    <t>靖宇镇</t>
  </si>
  <si>
    <t>濛江乡2023年度以奖代补（庭院经济）项目</t>
  </si>
  <si>
    <t>龙泉镇2023年度以奖代补（庭院经济）项目</t>
  </si>
  <si>
    <t xml:space="preserve">    用于种植贝母、蓝莓等种植项目。</t>
  </si>
  <si>
    <t>那尔轰镇2023年度以奖代补（庭院经济）项目</t>
  </si>
  <si>
    <t>三道湖镇2023年度以奖代补（庭院经济）项目</t>
  </si>
  <si>
    <t>赤松镇</t>
  </si>
  <si>
    <t xml:space="preserve">   2个行政村发展以奖代补养牛9头、养猪31头。</t>
  </si>
  <si>
    <t>赤松镇2023年度以奖代补（庭院经济）项目</t>
  </si>
  <si>
    <t xml:space="preserve">   用于脱贫户、监测户种植灰苏子、黑木耳蓝莓、大榛子等经济作物。</t>
  </si>
  <si>
    <t>（三）</t>
  </si>
  <si>
    <t>小额贷款贴息</t>
  </si>
  <si>
    <t>8个乡镇</t>
  </si>
  <si>
    <t>对上年全县所有有劳动能力脱贫人口为发展生产而产生的贷款，按照同期银行贷款基准利率予以财政全额贴息。</t>
  </si>
  <si>
    <t>2023.1-2023.12</t>
  </si>
  <si>
    <t>贷款贴息，保证百姓正常进行生产活动</t>
  </si>
  <si>
    <t>解决农户发展产业资金不足，农户参与贴息补助</t>
  </si>
  <si>
    <t>二</t>
  </si>
  <si>
    <t>基础设施项目</t>
  </si>
  <si>
    <t>靖宇镇永生村一撮毛屯沥青路建设项目</t>
  </si>
  <si>
    <t>永生村一撮毛屯</t>
  </si>
  <si>
    <t xml:space="preserve">    总投资85万元，全部政府投资，建设期一年。新建沥青路1.2公里，宽3.5米。</t>
  </si>
  <si>
    <t>2023.05-2023.11</t>
  </si>
  <si>
    <t>交通局</t>
  </si>
  <si>
    <t>提升基础设施建设水平，提高群众生活质量，大力发展旅游产业</t>
  </si>
  <si>
    <t>靖宇县高标准农田建设项目</t>
  </si>
  <si>
    <t>花园口镇、那尔轰镇</t>
  </si>
  <si>
    <t xml:space="preserve">   总投资4899万元，全部政府投资，建设期两年。建设高标准农田3.55万亩，今年完成剩余工程量：高标准农田1.45万亩。</t>
  </si>
  <si>
    <t>提升基础设施建设水平，提高群众生活质量</t>
  </si>
  <si>
    <t>2022年靖宇县农村供水保障及维修工程</t>
  </si>
  <si>
    <t xml:space="preserve">   总投资2200万元，全部政府投资，建设期两年。建设水源保护工程50处，新建引泉集水池8座，新打机井28眼，铺设管路26.96千米，新建、维修砼阀门井88座。新建蓄水池1座，水处理设备35套，机井设备29套等，今年完成剩余工程量：蓄水池、机井、泵房、水源保护、管路铺设、信息化建设及维修等。</t>
  </si>
  <si>
    <t>水利局</t>
  </si>
  <si>
    <t>发展乡村防洪防涝设施，提高生态经济效益</t>
  </si>
  <si>
    <t>2023年靖宇县农村供水保障及维修工程</t>
  </si>
  <si>
    <r>
      <rPr>
        <sz val="8"/>
        <rFont val="仿宋"/>
        <charset val="134"/>
      </rPr>
      <t xml:space="preserve">    总投资700万元，全部政府投资，建设期两年。新建引泉集水池1座，蓄水池（50m</t>
    </r>
    <r>
      <rPr>
        <sz val="8"/>
        <rFont val="宋体"/>
        <charset val="134"/>
      </rPr>
      <t>³</t>
    </r>
    <r>
      <rPr>
        <sz val="8"/>
        <rFont val="仿宋"/>
        <charset val="134"/>
      </rPr>
      <t>）2座，打机井1眼，泵房1座，铺设管路29.33千米，砼阀门井33座，购置机井设备1套。今年完成一期工程。</t>
    </r>
  </si>
  <si>
    <t>中小河流珠子河靖宇县龙泉镇段综合治理工程</t>
  </si>
  <si>
    <t xml:space="preserve">    总投资1570万元，全部政府投资，建设期两年。治理河道护砌1475米，雷诺护垫护底1046米，滩地绿化22332㎡，滩地生态修复1448㎡等。今年完成剩余工程量：河道护砌1475米及滩地生态工程等。</t>
  </si>
  <si>
    <t>靖宇县农村生活污水处理设施建设项目</t>
  </si>
  <si>
    <t xml:space="preserve">    总投资1701万元，全部政府投资，建设期两年。珠子河村：新建道路面积为1454.5㎡，新建污水管线长度1310米，污水连接管长度255米，新建检查井64座，新建污水收集池选型10号钢筋混凝土化粪池有效容积40㎡(1座)，松江村：建设污水管线5776.51米，新建排水检查井167座，新建污水收集池6座，卫生间改造150户。今年完成珠子河村全部建设及松江村部分建设内容。</t>
  </si>
  <si>
    <t>中小河流珠子河靖宇县龙泉镇大北山村至二参场村段治理工程</t>
  </si>
  <si>
    <t xml:space="preserve">   总投资1957万元，全部政府投资，建设期两年。新建重力式浆砌石挡墙1005米，雷诺护垫护岸1420米，新建柳树桩护岸长1206米，新建排水涵管1处。今年完成一期工程。</t>
  </si>
  <si>
    <t>三</t>
  </si>
  <si>
    <t>示范村创建</t>
  </si>
  <si>
    <t>赤松镇岗顶村示范创建项目</t>
  </si>
  <si>
    <t>岗顶村</t>
  </si>
  <si>
    <t xml:space="preserve">    总投资100万元，全部政府投资，建设期一年。新建砂石路0.23公里，铺设沥青路面2065㎡，新建防护性围栏1773米。</t>
  </si>
  <si>
    <t>2023.03-2023.8</t>
  </si>
  <si>
    <t>农业农村局、乡村振兴服务中心</t>
  </si>
  <si>
    <t>达到示范村“九有六无”创建标准，提升村民幸福感</t>
  </si>
  <si>
    <t>景山镇杨岔河村示范创建项目</t>
  </si>
  <si>
    <t>杨岔河村</t>
  </si>
  <si>
    <t xml:space="preserve">    总投资100万元，全部政府投资，建设期一年。新建庭院经济保护设施1300米，河堤修建500延长米。</t>
  </si>
  <si>
    <t>景山镇亮甸子村示范创建项目</t>
  </si>
  <si>
    <t>亮甸子村</t>
  </si>
  <si>
    <t xml:space="preserve">    总投资100万元，全部政府投资，建设期一年。拆除重建排水沟511米，其中：拆除重建0.8米排水沟431米、拆除重建0.5米排水沟80米，砂砾垫层及住户门口盖板。</t>
  </si>
  <si>
    <t>花园口镇腰甸子村示范创建项目</t>
  </si>
  <si>
    <t>腰甸子村</t>
  </si>
  <si>
    <t xml:space="preserve">    总投资100万元，全部政府投资，建设期一年。新建、改造防护性围栏2500米，排水沟升级改造700米。</t>
  </si>
  <si>
    <t>花园口镇新华村示范创建项目</t>
  </si>
  <si>
    <t>新华村</t>
  </si>
  <si>
    <t xml:space="preserve">    总投资100万元，全部政府投资，建设期一年。新建、改造防护性围栏1200米，安装路灯5盏，升级改造排水沟1760米。</t>
  </si>
  <si>
    <t>濛江乡徐家店村示范创建项目</t>
  </si>
  <si>
    <t>徐家店村</t>
  </si>
  <si>
    <t xml:space="preserve">    总投资100万元，全部政府投资，建设期一年。新建广场配套设施建设2525㎡，铺设沥青硬化421㎡，维修防护性围栏2526.48延长米，铺设路边石364米。</t>
  </si>
  <si>
    <t>那尔轰镇黄酒馆村示范创建项目</t>
  </si>
  <si>
    <t xml:space="preserve">    总投资100万元，全部政府投资，建设期一年。维修防护性围栏247米，更换262米，新建1070米。新建0.8米边沟105米。维修重建0.5米边沟1080米。</t>
  </si>
  <si>
    <t>三道湖镇向阳村示范创建项目</t>
  </si>
  <si>
    <t>向阳村</t>
  </si>
  <si>
    <t xml:space="preserve">    总投资100万元，全部政府投资，建设期一年。新建边沟盖板3000米，新建沥青硬覆盖1800㎡，更换路灯电池50盏。</t>
  </si>
  <si>
    <t>三道湖镇太平村示范创建项目</t>
  </si>
  <si>
    <t>太平村</t>
  </si>
  <si>
    <t xml:space="preserve">    总投资100万元，全部政府投资，建设期一年。新建边沟170米，路灯35盏，边沟盖板2000米，防护围栏1000米。</t>
  </si>
  <si>
    <t>龙泉镇梨树村示范创建项目</t>
  </si>
  <si>
    <t>梨树村</t>
  </si>
  <si>
    <t xml:space="preserve">    总投资100万元，全部政府投资，建设期一年。新建防护性防撞围栏1569米。</t>
  </si>
  <si>
    <t>靖宇镇靖安村示范创建项目</t>
  </si>
  <si>
    <t>靖安村</t>
  </si>
  <si>
    <t xml:space="preserve">    总投资100万元，全部政府投资，建设期一年。改建边沟2条，总长度301.4米，其中毛石边沟283.4米，门前过道管涵18米，门前混凝土过道盖板34米。新建LED太阳能路灯127盏</t>
  </si>
  <si>
    <t>四</t>
  </si>
  <si>
    <t>靖宇县8个乡镇雨露计划</t>
  </si>
  <si>
    <t>解决504人次学生上学困难</t>
  </si>
  <si>
    <t>政府+农户，504人次参与</t>
  </si>
  <si>
    <t>赤松镇2023年春季、秋季学期建档立卡贫困家庭学生中高职“雨露计划”</t>
  </si>
  <si>
    <t>每个学生每学期补助1500元</t>
  </si>
  <si>
    <t>解决30人次学生上学困难</t>
  </si>
  <si>
    <t>政府+农户，30人次参与</t>
  </si>
  <si>
    <t>花园口镇2023年春季、秋季学期建档立卡贫困家庭学生中高职“雨露计划”</t>
  </si>
  <si>
    <t>解决84人次学生上学困难</t>
  </si>
  <si>
    <t>政府+农户，84人次参与</t>
  </si>
  <si>
    <t>景山镇2023年春季、秋季学期建档立卡贫困家庭学生中高职“雨露计划”</t>
  </si>
  <si>
    <t>解决58人次学生上学困难</t>
  </si>
  <si>
    <t>政府+农户，58人次参与</t>
  </si>
  <si>
    <t>靖宇镇2023年春季、秋季学期建档立卡贫困家庭学生中高职“雨露计划”</t>
  </si>
  <si>
    <t>龙泉镇2023年春季、秋季学期建档立卡贫困家庭学生中高职“雨露计划”</t>
  </si>
  <si>
    <t>解决46人次学生上学困难</t>
  </si>
  <si>
    <t>政府+农户，46人次参与</t>
  </si>
  <si>
    <t>濛江乡2023年春季、秋季学期建档立卡贫困家庭学生中高职“雨露计划”</t>
  </si>
  <si>
    <t>解决74人次学生上学困难</t>
  </si>
  <si>
    <t>政府+农户，74人次参与</t>
  </si>
  <si>
    <t>三道湖镇2023年春季、秋季学期建档立卡贫困家庭学生中高职“雨露计划”</t>
  </si>
  <si>
    <t>三道湖镇</t>
  </si>
  <si>
    <t>解决90人次学生上学困难</t>
  </si>
  <si>
    <t>政府+农户，90人次参与</t>
  </si>
  <si>
    <t>那尔轰镇2023年春季、秋季学期建档立卡贫困家庭学生中高职“雨露计划”</t>
  </si>
  <si>
    <t>解决100人次学生上学困难</t>
  </si>
  <si>
    <t>政府+农户，100人次参与</t>
  </si>
  <si>
    <t>五</t>
  </si>
  <si>
    <t>其它</t>
  </si>
  <si>
    <t>靖宇县示范村村庄规划编制费</t>
  </si>
  <si>
    <t>29个村</t>
  </si>
  <si>
    <t>每个村庄规划5万元</t>
  </si>
  <si>
    <t>各乡镇人民政府</t>
  </si>
  <si>
    <t>达到示范村“五个全覆盖”创建要求，完成村庄规划编制</t>
  </si>
  <si>
    <t>易地搬迁后续扶持项目</t>
  </si>
  <si>
    <t>靖宇镇、花园口镇</t>
  </si>
  <si>
    <t>靖宇县乡村振兴服务中心</t>
  </si>
  <si>
    <t>壮大村集体经济项目</t>
  </si>
  <si>
    <t>发展壮大村集体经济</t>
  </si>
  <si>
    <t>县委组织部</t>
  </si>
  <si>
    <t>靖宇县外出务工往返交通补助</t>
  </si>
  <si>
    <t>对全县脱贫户、监测户到省外、省内县外务工满3个月以上的，一次性往返交通补助</t>
  </si>
  <si>
    <t>减轻脱贫户及监测户外出务工成本</t>
  </si>
  <si>
    <t>政府+农户，600人次参与</t>
  </si>
  <si>
    <t>靖宇县帮扶车间补助</t>
  </si>
  <si>
    <t>对认定帮扶车间进行补助</t>
  </si>
  <si>
    <t>减轻企业成本</t>
  </si>
  <si>
    <t>政府+农户，542人次参与</t>
  </si>
  <si>
    <t>靖宇县2023年度统筹整合使用财政涉农资金项目计划表</t>
  </si>
  <si>
    <t>项目
名称</t>
  </si>
  <si>
    <t>建设
性质</t>
  </si>
  <si>
    <t>建设
地点</t>
  </si>
  <si>
    <t>建设
内容</t>
  </si>
  <si>
    <t>进度
计划</t>
  </si>
  <si>
    <t>行业
主管
部门</t>
  </si>
  <si>
    <t>责任
单位</t>
  </si>
  <si>
    <t>投资规模（万元）</t>
  </si>
  <si>
    <t>受益对象（人）</t>
  </si>
  <si>
    <t>收益保障金
方式</t>
  </si>
  <si>
    <t>项目
绩效
目标</t>
  </si>
  <si>
    <t>脱贫
人口数</t>
  </si>
  <si>
    <t>监测
对象数</t>
  </si>
  <si>
    <t>农业生产发展项目小计</t>
  </si>
  <si>
    <t>资产收益项目</t>
  </si>
  <si>
    <t xml:space="preserve">    总投资8773万元，政府投资6000万元，建设期三年。建设牛舍6栋共计18100㎡，有机肥处理区1344㎡，饲料区6996㎡，展厅1467㎡及管线场地工程。今年开工建设，完成6栋牛舍及厂区主体建设。</t>
  </si>
  <si>
    <t>2022年列入方案，2023年9月开工，2024年12月完工</t>
  </si>
  <si>
    <t>农业农村局、畜牧兽医管理总站</t>
  </si>
  <si>
    <t>以经营方廊坊兰博赛尔生物科技有限公司投资约2773万元的固定资产作为抵押</t>
  </si>
  <si>
    <t>项目建成后可带动14个村，使800人受益，预计年增加村集体收入270万元</t>
  </si>
  <si>
    <t>龙东村</t>
  </si>
  <si>
    <t xml:space="preserve">    总投资970万元，全部政府投资，建设期两年。建设鸡舍2栋，工艺设备系统2套。2022年完成鸡舍2栋，今年完成剩余工程量：购置安装大层叠全自动蛋鸡笼2套</t>
  </si>
  <si>
    <t>2022年12月开工，2023年10月完工</t>
  </si>
  <si>
    <t>以经营方靖宇县单家福蛋类经销有限公司价值438万元的养鸡场建筑物及土地作为抵押</t>
  </si>
  <si>
    <t>项目建成后可带动6个村，使2200人受益，预计年增加村集体收入48.5万元</t>
  </si>
  <si>
    <t>2022年9月开工，2023年9月完工</t>
  </si>
  <si>
    <t>以经营方靖宇县井山种植合作社价值150万元的蓝莓苗作为抵押</t>
  </si>
  <si>
    <t>项目建成后可带动2个村，使310人受益，预计年增加村集体收入35万元</t>
  </si>
  <si>
    <t>2023年5月开工，2024年5月完工</t>
  </si>
  <si>
    <t>住建局、文广旅局</t>
  </si>
  <si>
    <t>经营方是靖宇文化旅游产业（集团）有限公司</t>
  </si>
  <si>
    <t>项目建成后可带动1个村，使660人受益，预计年增加村集体收入55.27万元</t>
  </si>
  <si>
    <t>2023年8月开工，2024年12月完工</t>
  </si>
  <si>
    <t>经营方是白山松花江文化旅游投资集团有限公司</t>
  </si>
  <si>
    <t>项目建成后可带动8个村，使1252人受益，预计年增加村集体收入205万元</t>
  </si>
  <si>
    <t>2023年7月开工，2023年9月完工</t>
  </si>
  <si>
    <t>以村干部工资作为担保</t>
  </si>
  <si>
    <t>项目建成后可带动1个村，使331人受益，预计年增加村集体收入6万元</t>
  </si>
  <si>
    <t xml:space="preserve">    总投资200万元，全部政府投资，建设期一年。新建1号存储库1010.87㎡、2号存储库1893.14㎡、场地工程</t>
  </si>
  <si>
    <t>2023年8月开工，2023年10月完工</t>
  </si>
  <si>
    <t>以经营方白山育新种鹿场价值150万元的设备作为抵押</t>
  </si>
  <si>
    <t>项目建成后可带动1个村，使198人受益，预计年增加村集体收入10万元</t>
  </si>
  <si>
    <t xml:space="preserve">    总投资200万元，全部政府投资。建设期两年。新建冷库800㎡。电气工程及制冷设备。今年完成冷库主体建设</t>
  </si>
  <si>
    <t>2023年10月开工，2024年8月完工</t>
  </si>
  <si>
    <t>以当地租赁方一次性支付三年租金30万元作为抵押</t>
  </si>
  <si>
    <t>2023年8月开工，2024年3月完工</t>
  </si>
  <si>
    <t>以经营方靖宇县加暖新材料科技开发有限公司价值60万元的厂房及设备作为抵押</t>
  </si>
  <si>
    <t>项目建成后可带动1个村，使30人受益，预计年增加村集体收入20万元</t>
  </si>
  <si>
    <t>2023年7月开工，2023年10月完工</t>
  </si>
  <si>
    <t>以经营方靖宇县惠优种植专业合作社价值50万元的住宅楼作为抵押</t>
  </si>
  <si>
    <t>项目建成后可带动3个村，使437人受益，预计年增加村集体收入7.8万元</t>
  </si>
  <si>
    <t xml:space="preserve">    总投资550万元，全部政府投资，建设期两年。新建鲜食玉米加工厂房1座，速冻库1座，新建设备机房1座等。今年整体建设基本完成</t>
  </si>
  <si>
    <t>以经营方吉林嘉美食品有限公司价值200万元的加工设备作为抵押</t>
  </si>
  <si>
    <t>项目建成后可带动7个村，使853人受益，预计年增加村集体收入27.5万元</t>
  </si>
  <si>
    <t>2023年9月开工，2023年12月完工</t>
  </si>
  <si>
    <t>以经营方靖宇县丽原生态农牧有限公司缴纳两年收益金21万元作为抵押</t>
  </si>
  <si>
    <t>项目建成后可带动2个村，使565人受益，预计年增加村集体收入12万元</t>
  </si>
  <si>
    <t xml:space="preserve">    总投资70万元，全部政府投资，建设期一年。建设烘干房10间，架车100台，蒸汽发生器1台，阳光房200㎡，彩钢房385㎡。</t>
  </si>
  <si>
    <t>2023年5月开工，2023年7月完工</t>
  </si>
  <si>
    <t>以经营方吉林省通亚商贸有限责任公司委托代理人价值10万元的房产作为抵押</t>
  </si>
  <si>
    <t>项目建成后可带动1个村，使1500人受益，预计年增加村集体收入3.5万元</t>
  </si>
  <si>
    <t xml:space="preserve">   总投资197万元，全部政府投资，建设期两年。购买民房3处，改造装修430㎡。今年完成房屋购买及部分装修。</t>
  </si>
  <si>
    <t>2023年9月开工，2024年3月完工</t>
  </si>
  <si>
    <t>以经营方吉林省乡村振兴促进会新媒体电商专委会价值50万元的厂房作为抵押</t>
  </si>
  <si>
    <t>项目建成后可带动1个村，使430人受益，预计年增加村集体收入10万元</t>
  </si>
  <si>
    <t>2023年6月开工，2023年7月完工</t>
  </si>
  <si>
    <t>以三名公职人员工资作为担保</t>
  </si>
  <si>
    <t>项目建成后可带动1个村，使100人受益，预计年增加村集体收入4万元</t>
  </si>
  <si>
    <t>新胜村、亮甸子村</t>
  </si>
  <si>
    <t>以两名公职人员工资作为担保</t>
  </si>
  <si>
    <t>项目建成后可带动1个村，使100人受益，预计年增加村集体收入3万元</t>
  </si>
  <si>
    <t>长白山靖宇食品医药产业园区</t>
  </si>
  <si>
    <r>
      <rPr>
        <sz val="10"/>
        <rFont val="仿宋"/>
        <charset val="134"/>
      </rPr>
      <t xml:space="preserve">   总投资2900万元，全部政府投资，建设期两年。拟建设肉牛屠宰加工车间1栋，设备用房1栋，污水处理站1座，另建1座容积720m</t>
    </r>
    <r>
      <rPr>
        <sz val="10"/>
        <rFont val="宋体"/>
        <charset val="134"/>
      </rPr>
      <t>³</t>
    </r>
    <r>
      <rPr>
        <sz val="10"/>
        <rFont val="仿宋"/>
        <charset val="134"/>
      </rPr>
      <t>的消防水池。今年完成基础工程。</t>
    </r>
  </si>
  <si>
    <t>2023年9月开工，2024年8月完工</t>
  </si>
  <si>
    <t>畜牧兽医管理总站</t>
  </si>
  <si>
    <t>以经营方吉林润九州健康管理有限公司价值2300万元的固定资产作为抵押</t>
  </si>
  <si>
    <t>项目建成后可带动10个村，使557人受益，预计年增加村集体收入145万元</t>
  </si>
  <si>
    <t>8个乡镇因户施策、以奖代补（庭院经济）项目</t>
  </si>
  <si>
    <t>2023年4月开工，2023年10月完工</t>
  </si>
  <si>
    <t>支持有劳动能力脱贫户，发展产业项目</t>
  </si>
  <si>
    <t>产业发展配套设施项目</t>
  </si>
  <si>
    <t>景山村新胜村</t>
  </si>
  <si>
    <t>2023年6月开工，2023年10月完工</t>
  </si>
  <si>
    <t>交通局、农业农村局</t>
  </si>
  <si>
    <t>使600人受益，改善园区生产条件，保护设施，方便生产</t>
  </si>
  <si>
    <t>2023年9月开工，2023年10月完工</t>
  </si>
  <si>
    <t>2023年9月开工，2023年11月完工</t>
  </si>
  <si>
    <t xml:space="preserve">    对上年全县所有有劳动能力脱贫人口为发展生产而产生的贷款，按照同期银行贷款基准利率予以财政全额贴息。</t>
  </si>
  <si>
    <t>2023年1月开始，2023年12月结束</t>
  </si>
  <si>
    <t>农村基础设施建设项目小计</t>
  </si>
  <si>
    <t>农村基础设施</t>
  </si>
  <si>
    <t>2022年11月开工，2023年9月完工</t>
  </si>
  <si>
    <t>改善生态环境，保护生命财产安全，受益人口4000人</t>
  </si>
  <si>
    <t>靖宇县8个乡镇</t>
  </si>
  <si>
    <t>2022年12月开工，2023年12月完工</t>
  </si>
  <si>
    <t>保障我县农村居民饮水安全，受益人口数11077人</t>
  </si>
  <si>
    <t>2022年10月开工，2023年8月完工</t>
  </si>
  <si>
    <t>生产道路通达，新增粮食和其他作物产能100万公斤，耕地质量、水资源利用率大幅度提高。</t>
  </si>
  <si>
    <t>2023年8月开工，2024年10月完工</t>
  </si>
  <si>
    <t>改善生态环境，保护生命财产安全1008人，保护耕地0.56万亩。</t>
  </si>
  <si>
    <t>4个乡镇</t>
  </si>
  <si>
    <r>
      <rPr>
        <sz val="10"/>
        <rFont val="仿宋"/>
        <charset val="134"/>
      </rPr>
      <t xml:space="preserve">    总投资700万元，全部政府投资，建设期两年。新建引泉集水池1座，蓄水池（50m</t>
    </r>
    <r>
      <rPr>
        <sz val="10"/>
        <rFont val="宋体"/>
        <charset val="134"/>
      </rPr>
      <t>³</t>
    </r>
    <r>
      <rPr>
        <sz val="10"/>
        <rFont val="仿宋"/>
        <charset val="134"/>
      </rPr>
      <t>）2座，打机井1眼，泵房1座，铺设管路29.33千米，砼阀门井33座，购置机井设备1套。今年完成一期工程。</t>
    </r>
  </si>
  <si>
    <t>2023年10月开工，2024年12月完工</t>
  </si>
  <si>
    <t>保障我县农村居民饮水安全，受益人口数630人</t>
  </si>
  <si>
    <t>永生村</t>
  </si>
  <si>
    <t>2023年5月开工，2023年8月完工</t>
  </si>
  <si>
    <t>改善生产生活条件，方便百姓出行，受益人口30人</t>
  </si>
  <si>
    <t>珠子河村、松江村</t>
  </si>
  <si>
    <t>完善生活生产设施、整治村容村貌、综合治理水环境</t>
  </si>
  <si>
    <t>示范村创建项目</t>
  </si>
  <si>
    <t>达到示范村“九有六无”创建标准，提升村民幸福感，受益人口数184人</t>
  </si>
  <si>
    <t>2023年6月开工，2023年9月完工</t>
  </si>
  <si>
    <t>达到示范村“九有六无”创建标准，提升村民幸福感，受益人口数177人</t>
  </si>
  <si>
    <t>达到示范村“九有六无”创建标准，提升村民幸福感，受益人口数531人</t>
  </si>
  <si>
    <t>达到示范村“九有六无”创建标准，提升村民幸福感，受益人口数420人</t>
  </si>
  <si>
    <t>2023年5月开工，2023年9月完工</t>
  </si>
  <si>
    <t>达到示范村“九有六无”创建标准，提升村民幸福感，受益人口数171人</t>
  </si>
  <si>
    <t>达到示范村“九有六无”创建标准，提升村民幸福感，受益人口数341人</t>
  </si>
  <si>
    <t>达到示范村“九有六无”创建标准，提升村民幸福感，受益人口数391人</t>
  </si>
  <si>
    <t>达到示范村“九有六无”创建标准，提升村民幸福感，受益人口数170人</t>
  </si>
  <si>
    <t>达到示范村“九有六无”创建标准，提升村民幸福感，受益人口数196人</t>
  </si>
  <si>
    <t>达到示范村“九有六无”创建标准，提升村民幸福感，受益人口数220人</t>
  </si>
  <si>
    <t>2023年6月开工，2023年8月完工</t>
  </si>
  <si>
    <t>达到示范村“九有六无”创建标准，提升村民幸福感，受益人口数347人</t>
  </si>
  <si>
    <t>其他项目小计</t>
  </si>
  <si>
    <t>解决166人次学生上学困难</t>
  </si>
  <si>
    <t>各乡镇</t>
  </si>
  <si>
    <t>因地制宜推进示范创建村村庄规划编制全覆盖，确保一张蓝图绘到底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</si>
</sst>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45">
    <font>
      <sz val="11"/>
      <color theme="1"/>
      <name val="宋体"/>
      <charset val="134"/>
      <scheme val="minor"/>
    </font>
    <font>
      <sz val="11"/>
      <name val="宋体"/>
      <charset val="134"/>
      <scheme val="minor"/>
    </font>
    <font>
      <sz val="20"/>
      <name val="方正小标宋简体"/>
      <charset val="134"/>
    </font>
    <font>
      <sz val="12"/>
      <color theme="1"/>
      <name val="黑体"/>
      <charset val="134"/>
    </font>
    <font>
      <sz val="12"/>
      <name val="黑体"/>
      <charset val="134"/>
    </font>
    <font>
      <b/>
      <sz val="9"/>
      <name val="仿宋"/>
      <charset val="134"/>
    </font>
    <font>
      <sz val="9"/>
      <name val="黑体"/>
      <charset val="134"/>
    </font>
    <font>
      <sz val="10"/>
      <name val="仿宋"/>
      <charset val="134"/>
    </font>
    <font>
      <sz val="10"/>
      <color indexed="8"/>
      <name val="仿宋"/>
      <charset val="134"/>
    </font>
    <font>
      <sz val="10"/>
      <color theme="1"/>
      <name val="仿宋"/>
      <charset val="134"/>
    </font>
    <font>
      <sz val="12"/>
      <name val="仿宋"/>
      <charset val="134"/>
    </font>
    <font>
      <b/>
      <sz val="12"/>
      <color theme="1"/>
      <name val="宋体"/>
      <charset val="134"/>
      <scheme val="minor"/>
    </font>
    <font>
      <b/>
      <sz val="10"/>
      <name val="仿宋"/>
      <charset val="134"/>
    </font>
    <font>
      <b/>
      <sz val="12"/>
      <name val="宋体"/>
      <charset val="134"/>
      <scheme val="minor"/>
    </font>
    <font>
      <sz val="12"/>
      <color indexed="8"/>
      <name val="宋体"/>
      <charset val="134"/>
    </font>
    <font>
      <sz val="9"/>
      <color indexed="8"/>
      <name val="宋体"/>
      <charset val="134"/>
    </font>
    <font>
      <b/>
      <sz val="18"/>
      <name val="方正小标宋简体"/>
      <charset val="134"/>
    </font>
    <font>
      <sz val="12"/>
      <name val="宋体"/>
      <charset val="134"/>
    </font>
    <font>
      <sz val="8"/>
      <name val="仿宋"/>
      <charset val="134"/>
    </font>
    <font>
      <sz val="9"/>
      <name val="仿宋"/>
      <charset val="134"/>
    </font>
    <font>
      <b/>
      <sz val="8"/>
      <name val="仿宋"/>
      <charset val="134"/>
    </font>
    <font>
      <sz val="8"/>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0"/>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3" borderId="13" applyNumberFormat="0" applyAlignment="0" applyProtection="0">
      <alignment vertical="center"/>
    </xf>
    <xf numFmtId="0" fontId="32" fillId="4" borderId="14" applyNumberFormat="0" applyAlignment="0" applyProtection="0">
      <alignment vertical="center"/>
    </xf>
    <xf numFmtId="0" fontId="33" fillId="4" borderId="13" applyNumberFormat="0" applyAlignment="0" applyProtection="0">
      <alignment vertical="center"/>
    </xf>
    <xf numFmtId="0" fontId="34" fillId="5"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17" fillId="0" borderId="0">
      <alignment vertical="center"/>
    </xf>
    <xf numFmtId="0" fontId="17" fillId="0" borderId="0"/>
    <xf numFmtId="0" fontId="42" fillId="0" borderId="0" applyProtection="0"/>
    <xf numFmtId="0" fontId="43" fillId="0" borderId="0"/>
  </cellStyleXfs>
  <cellXfs count="86">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5" xfId="0" applyFont="1" applyFill="1" applyBorder="1" applyAlignment="1">
      <alignment horizontal="center" vertical="center"/>
    </xf>
    <xf numFmtId="0" fontId="3" fillId="0" borderId="6" xfId="0" applyFont="1" applyBorder="1" applyAlignment="1">
      <alignment horizontal="center" vertical="center"/>
    </xf>
    <xf numFmtId="0" fontId="5" fillId="0" borderId="1" xfId="5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horizontal="justify" vertical="center" wrapText="1"/>
    </xf>
    <xf numFmtId="0" fontId="7" fillId="0" borderId="1" xfId="50" applyFont="1" applyFill="1" applyBorder="1" applyAlignment="1" applyProtection="1">
      <alignment horizontal="justify" vertical="center" wrapText="1"/>
      <protection locked="0"/>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50" applyFont="1" applyFill="1" applyBorder="1" applyAlignment="1">
      <alignment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10" fontId="7" fillId="0" borderId="1" xfId="0" applyNumberFormat="1" applyFont="1" applyFill="1" applyBorder="1" applyAlignment="1">
      <alignment horizontal="justify" vertical="center" wrapText="1"/>
    </xf>
    <xf numFmtId="0" fontId="12"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4" fillId="0" borderId="0" xfId="0" applyFont="1" applyFill="1" applyAlignment="1">
      <alignment vertical="center"/>
    </xf>
    <xf numFmtId="176" fontId="14" fillId="0" borderId="0" xfId="0" applyNumberFormat="1" applyFont="1" applyFill="1" applyBorder="1" applyAlignment="1">
      <alignment vertical="center"/>
    </xf>
    <xf numFmtId="0" fontId="14" fillId="0" borderId="0" xfId="0" applyFont="1" applyFill="1" applyBorder="1" applyAlignment="1">
      <alignment horizontal="center" vertical="center"/>
    </xf>
    <xf numFmtId="0" fontId="16" fillId="0" borderId="7"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7" fillId="0" borderId="3" xfId="0" applyFont="1" applyFill="1" applyBorder="1" applyAlignment="1">
      <alignment vertical="center"/>
    </xf>
    <xf numFmtId="0" fontId="18" fillId="0" borderId="1" xfId="0" applyFont="1" applyFill="1" applyBorder="1" applyAlignment="1">
      <alignment horizontal="center" vertical="center" wrapText="1"/>
    </xf>
    <xf numFmtId="0" fontId="18" fillId="0" borderId="1" xfId="50" applyFont="1" applyFill="1" applyBorder="1" applyAlignment="1">
      <alignment horizontal="center" vertical="center" wrapText="1"/>
    </xf>
    <xf numFmtId="0" fontId="18" fillId="0" borderId="1" xfId="50" applyNumberFormat="1" applyFont="1" applyFill="1" applyBorder="1" applyAlignment="1">
      <alignment horizontal="center" vertical="center" wrapText="1"/>
    </xf>
    <xf numFmtId="0" fontId="19" fillId="0" borderId="1" xfId="50" applyFont="1" applyFill="1" applyBorder="1" applyAlignment="1">
      <alignment horizontal="center" vertical="center" wrapText="1"/>
    </xf>
    <xf numFmtId="0" fontId="19" fillId="0" borderId="1" xfId="5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50" applyFont="1" applyFill="1" applyBorder="1" applyAlignment="1">
      <alignment horizontal="center" vertical="center" wrapText="1"/>
    </xf>
    <xf numFmtId="0" fontId="17" fillId="0" borderId="1" xfId="0" applyFont="1" applyFill="1" applyBorder="1" applyAlignment="1">
      <alignment vertical="center"/>
    </xf>
    <xf numFmtId="0" fontId="21" fillId="0" borderId="1" xfId="0" applyFont="1" applyFill="1" applyBorder="1" applyAlignment="1">
      <alignment vertical="center"/>
    </xf>
    <xf numFmtId="0" fontId="19"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xf>
    <xf numFmtId="178" fontId="19" fillId="0" borderId="1"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7" fillId="0" borderId="0" xfId="0" applyFont="1" applyFill="1" applyBorder="1" applyAlignment="1">
      <alignment vertical="center"/>
    </xf>
    <xf numFmtId="176" fontId="18" fillId="0" borderId="1" xfId="5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17" fillId="0" borderId="1" xfId="0" applyNumberFormat="1" applyFont="1" applyFill="1" applyBorder="1" applyAlignment="1">
      <alignment vertical="center"/>
    </xf>
    <xf numFmtId="0" fontId="17" fillId="0" borderId="1" xfId="0" applyFont="1" applyFill="1" applyBorder="1" applyAlignment="1">
      <alignment horizontal="center" vertical="center"/>
    </xf>
    <xf numFmtId="176" fontId="19" fillId="0" borderId="4" xfId="50" applyNumberFormat="1" applyFont="1" applyFill="1" applyBorder="1" applyAlignment="1">
      <alignment horizontal="center" vertical="center" wrapText="1"/>
    </xf>
    <xf numFmtId="0" fontId="1" fillId="0" borderId="1" xfId="0" applyFont="1" applyFill="1" applyBorder="1">
      <alignment vertical="center"/>
    </xf>
    <xf numFmtId="0" fontId="4" fillId="0" borderId="3" xfId="0" applyFont="1" applyFill="1" applyBorder="1" applyAlignment="1">
      <alignment horizontal="center" vertical="center"/>
    </xf>
    <xf numFmtId="0" fontId="18" fillId="0" borderId="1" xfId="0" applyFont="1" applyFill="1" applyBorder="1" applyAlignment="1">
      <alignment horizontal="center" vertical="center"/>
    </xf>
    <xf numFmtId="176" fontId="14" fillId="0" borderId="1" xfId="0" applyNumberFormat="1" applyFont="1" applyFill="1" applyBorder="1" applyAlignment="1">
      <alignment vertical="center"/>
    </xf>
    <xf numFmtId="0" fontId="14" fillId="0" borderId="1" xfId="0" applyFont="1" applyFill="1" applyBorder="1" applyAlignment="1">
      <alignment horizontal="center" vertical="center"/>
    </xf>
    <xf numFmtId="0" fontId="14" fillId="0" borderId="1" xfId="0"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Sheet1" xfId="50"/>
    <cellStyle name="常规 2" xfId="51"/>
    <cellStyle name="普通_投资估算表_1"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7"/>
  <sheetViews>
    <sheetView tabSelected="1" zoomScale="120" zoomScaleNormal="120" workbookViewId="0">
      <pane ySplit="4" topLeftCell="A5" activePane="bottomLeft" state="frozen"/>
      <selection/>
      <selection pane="bottomLeft" activeCell="Y8" sqref="Y8"/>
    </sheetView>
  </sheetViews>
  <sheetFormatPr defaultColWidth="9" defaultRowHeight="14.25"/>
  <cols>
    <col min="1" max="1" width="4.16666666666667" style="41" customWidth="1"/>
    <col min="2" max="2" width="8.04166666666667" style="41" customWidth="1"/>
    <col min="3" max="3" width="4.375" style="41" customWidth="1"/>
    <col min="4" max="4" width="4.475" style="41" customWidth="1"/>
    <col min="5" max="5" width="20.4166666666667" style="41" customWidth="1"/>
    <col min="6" max="6" width="6" style="41" customWidth="1"/>
    <col min="7" max="7" width="5.75" style="41" customWidth="1"/>
    <col min="8" max="8" width="5.5" style="41" customWidth="1"/>
    <col min="9" max="9" width="5.20833333333333" style="41" customWidth="1"/>
    <col min="10" max="10" width="9.58333333333333" style="44" customWidth="1"/>
    <col min="11" max="11" width="3.95833333333333" style="44" customWidth="1"/>
    <col min="12" max="12" width="4.25" style="45" customWidth="1"/>
    <col min="13" max="13" width="4.625" style="41" customWidth="1"/>
    <col min="14" max="14" width="4" style="41" customWidth="1"/>
    <col min="15" max="15" width="4.625" style="41" customWidth="1"/>
    <col min="16" max="16" width="3.95833333333333" style="41" customWidth="1"/>
    <col min="17" max="17" width="5.25" style="41" customWidth="1"/>
    <col min="18" max="18" width="6.25" style="41" customWidth="1"/>
    <col min="19" max="19" width="6.75" style="41" customWidth="1"/>
    <col min="20" max="21" width="7.80833333333333" style="41" customWidth="1"/>
    <col min="22" max="22" width="9.375" style="41" customWidth="1"/>
    <col min="23" max="16384" width="9" style="41"/>
  </cols>
  <sheetData>
    <row r="1" s="41" customFormat="1" ht="42" customHeight="1" spans="1:22">
      <c r="A1" s="46" t="s">
        <v>0</v>
      </c>
      <c r="B1" s="46"/>
      <c r="C1" s="46"/>
      <c r="D1" s="46"/>
      <c r="E1" s="46"/>
      <c r="F1" s="46"/>
      <c r="G1" s="46"/>
      <c r="H1" s="46"/>
      <c r="I1" s="46"/>
      <c r="J1" s="46"/>
      <c r="K1" s="46"/>
      <c r="L1" s="46"/>
      <c r="M1" s="46"/>
      <c r="N1" s="46"/>
      <c r="O1" s="46"/>
      <c r="P1" s="46"/>
      <c r="Q1" s="46"/>
      <c r="R1" s="46"/>
      <c r="S1" s="46"/>
      <c r="T1" s="46"/>
      <c r="U1" s="46"/>
      <c r="V1" s="46"/>
    </row>
    <row r="2" s="42" customFormat="1" ht="25" customHeight="1" spans="1:22">
      <c r="A2" s="47" t="s">
        <v>1</v>
      </c>
      <c r="B2" s="48" t="s">
        <v>2</v>
      </c>
      <c r="C2" s="48"/>
      <c r="D2" s="48"/>
      <c r="E2" s="48"/>
      <c r="F2" s="48"/>
      <c r="G2" s="48"/>
      <c r="H2" s="48"/>
      <c r="I2" s="48"/>
      <c r="J2" s="69" t="s">
        <v>3</v>
      </c>
      <c r="K2" s="70"/>
      <c r="L2" s="48"/>
      <c r="M2" s="48"/>
      <c r="N2" s="48" t="s">
        <v>4</v>
      </c>
      <c r="O2" s="48"/>
      <c r="P2" s="48"/>
      <c r="Q2" s="48" t="s">
        <v>5</v>
      </c>
      <c r="R2" s="48"/>
      <c r="S2" s="48"/>
      <c r="T2" s="48" t="s">
        <v>6</v>
      </c>
      <c r="U2" s="48" t="s">
        <v>7</v>
      </c>
      <c r="V2" s="48" t="s">
        <v>8</v>
      </c>
    </row>
    <row r="3" s="42" customFormat="1" ht="16" customHeight="1" spans="1:22">
      <c r="A3" s="49"/>
      <c r="B3" s="13" t="s">
        <v>9</v>
      </c>
      <c r="C3" s="13" t="s">
        <v>10</v>
      </c>
      <c r="D3" s="13" t="s">
        <v>11</v>
      </c>
      <c r="E3" s="13" t="s">
        <v>12</v>
      </c>
      <c r="F3" s="13" t="s">
        <v>13</v>
      </c>
      <c r="G3" s="13" t="s">
        <v>14</v>
      </c>
      <c r="H3" s="13" t="s">
        <v>15</v>
      </c>
      <c r="I3" s="13" t="s">
        <v>16</v>
      </c>
      <c r="J3" s="71" t="s">
        <v>17</v>
      </c>
      <c r="K3" s="72"/>
      <c r="L3" s="13" t="s">
        <v>18</v>
      </c>
      <c r="M3" s="13"/>
      <c r="N3" s="13" t="s">
        <v>19</v>
      </c>
      <c r="O3" s="13" t="s">
        <v>20</v>
      </c>
      <c r="P3" s="13" t="s">
        <v>21</v>
      </c>
      <c r="Q3" s="13" t="s">
        <v>22</v>
      </c>
      <c r="R3" s="13" t="s">
        <v>23</v>
      </c>
      <c r="S3" s="13"/>
      <c r="T3" s="49"/>
      <c r="U3" s="49"/>
      <c r="V3" s="49"/>
    </row>
    <row r="4" s="42" customFormat="1" ht="45" spans="1:22">
      <c r="A4" s="50"/>
      <c r="B4" s="51"/>
      <c r="C4" s="51"/>
      <c r="D4" s="51"/>
      <c r="E4" s="51"/>
      <c r="F4" s="51"/>
      <c r="G4" s="51"/>
      <c r="H4" s="51"/>
      <c r="I4" s="51"/>
      <c r="J4" s="72"/>
      <c r="K4" s="30" t="s">
        <v>24</v>
      </c>
      <c r="L4" s="13" t="s">
        <v>25</v>
      </c>
      <c r="M4" s="13" t="s">
        <v>26</v>
      </c>
      <c r="N4" s="13"/>
      <c r="O4" s="13"/>
      <c r="P4" s="13"/>
      <c r="Q4" s="13"/>
      <c r="R4" s="13" t="s">
        <v>27</v>
      </c>
      <c r="S4" s="13" t="s">
        <v>28</v>
      </c>
      <c r="T4" s="49"/>
      <c r="U4" s="49"/>
      <c r="V4" s="49"/>
    </row>
    <row r="5" s="43" customFormat="1" ht="25" customHeight="1" spans="1:22">
      <c r="A5" s="52" t="s">
        <v>22</v>
      </c>
      <c r="B5" s="52"/>
      <c r="C5" s="52"/>
      <c r="D5" s="52"/>
      <c r="E5" s="52"/>
      <c r="F5" s="52"/>
      <c r="G5" s="52"/>
      <c r="H5" s="52"/>
      <c r="I5" s="52"/>
      <c r="J5" s="63">
        <f>J6+J43+J51+J63+J72</f>
        <v>17908.15</v>
      </c>
      <c r="K5" s="56"/>
      <c r="L5" s="56"/>
      <c r="M5" s="56"/>
      <c r="N5" s="7"/>
      <c r="O5" s="7"/>
      <c r="P5" s="7"/>
      <c r="Q5" s="63">
        <f ca="1">Q6+Q43+Q51+Q42+Q63</f>
        <v>12000</v>
      </c>
      <c r="R5" s="63">
        <f ca="1">R6+R43+R51+R42+R63</f>
        <v>8019</v>
      </c>
      <c r="S5" s="63">
        <f ca="1">S6+S43+S51+S42+S63</f>
        <v>175</v>
      </c>
      <c r="T5" s="81"/>
      <c r="U5" s="64"/>
      <c r="V5" s="64"/>
    </row>
    <row r="6" ht="30" customHeight="1" spans="1:22">
      <c r="A6" s="53" t="s">
        <v>29</v>
      </c>
      <c r="B6" s="12" t="s">
        <v>30</v>
      </c>
      <c r="C6" s="54"/>
      <c r="D6" s="54"/>
      <c r="E6" s="54"/>
      <c r="F6" s="54"/>
      <c r="G6" s="54"/>
      <c r="H6" s="54"/>
      <c r="I6" s="54"/>
      <c r="J6" s="56">
        <f>J7+J29+J42</f>
        <v>11153.98</v>
      </c>
      <c r="K6" s="56"/>
      <c r="L6" s="56"/>
      <c r="M6" s="54"/>
      <c r="N6" s="54"/>
      <c r="O6" s="54"/>
      <c r="P6" s="54"/>
      <c r="Q6" s="56">
        <f>Q7+Q29</f>
        <v>5383</v>
      </c>
      <c r="R6" s="56">
        <f>R7+R29</f>
        <v>5363</v>
      </c>
      <c r="S6" s="56">
        <f>S7+S29</f>
        <v>58</v>
      </c>
      <c r="T6" s="54"/>
      <c r="U6" s="64"/>
      <c r="V6" s="64"/>
    </row>
    <row r="7" ht="28" customHeight="1" spans="1:22">
      <c r="A7" s="55" t="s">
        <v>31</v>
      </c>
      <c r="B7" s="56" t="s">
        <v>32</v>
      </c>
      <c r="C7" s="56"/>
      <c r="D7" s="56"/>
      <c r="E7" s="55"/>
      <c r="F7" s="56"/>
      <c r="G7" s="55"/>
      <c r="H7" s="56"/>
      <c r="I7" s="56"/>
      <c r="J7" s="73">
        <f>SUM(J8:J28)</f>
        <v>10158</v>
      </c>
      <c r="K7" s="73"/>
      <c r="L7" s="73"/>
      <c r="M7" s="73"/>
      <c r="N7" s="73"/>
      <c r="O7" s="73"/>
      <c r="P7" s="73"/>
      <c r="Q7" s="73"/>
      <c r="R7" s="73"/>
      <c r="S7" s="73"/>
      <c r="T7" s="73"/>
      <c r="U7" s="73"/>
      <c r="V7" s="73"/>
    </row>
    <row r="8" s="41" customFormat="1" ht="73.5" spans="1:22">
      <c r="A8" s="56">
        <v>1</v>
      </c>
      <c r="B8" s="56" t="s">
        <v>33</v>
      </c>
      <c r="C8" s="56" t="s">
        <v>34</v>
      </c>
      <c r="D8" s="56" t="s">
        <v>35</v>
      </c>
      <c r="E8" s="57" t="s">
        <v>36</v>
      </c>
      <c r="F8" s="56" t="s">
        <v>37</v>
      </c>
      <c r="G8" s="56" t="s">
        <v>38</v>
      </c>
      <c r="H8" s="56" t="s">
        <v>39</v>
      </c>
      <c r="I8" s="56" t="s">
        <v>39</v>
      </c>
      <c r="J8" s="57">
        <v>350</v>
      </c>
      <c r="K8" s="56"/>
      <c r="L8" s="56"/>
      <c r="M8" s="56"/>
      <c r="N8" s="56" t="s">
        <v>40</v>
      </c>
      <c r="O8" s="56"/>
      <c r="P8" s="56"/>
      <c r="Q8" s="56">
        <v>2141</v>
      </c>
      <c r="R8" s="56">
        <v>155</v>
      </c>
      <c r="S8" s="56">
        <v>46</v>
      </c>
      <c r="T8" s="56" t="s">
        <v>41</v>
      </c>
      <c r="U8" s="56" t="s">
        <v>42</v>
      </c>
      <c r="V8" s="56" t="s">
        <v>43</v>
      </c>
    </row>
    <row r="9" s="41" customFormat="1" ht="73.5" spans="1:22">
      <c r="A9" s="56">
        <v>2</v>
      </c>
      <c r="B9" s="56" t="s">
        <v>44</v>
      </c>
      <c r="C9" s="56" t="s">
        <v>45</v>
      </c>
      <c r="D9" s="56" t="s">
        <v>35</v>
      </c>
      <c r="E9" s="57" t="s">
        <v>46</v>
      </c>
      <c r="F9" s="56" t="s">
        <v>37</v>
      </c>
      <c r="G9" s="56" t="s">
        <v>47</v>
      </c>
      <c r="H9" s="56" t="s">
        <v>48</v>
      </c>
      <c r="I9" s="56" t="s">
        <v>48</v>
      </c>
      <c r="J9" s="57">
        <v>1400</v>
      </c>
      <c r="K9" s="56"/>
      <c r="L9" s="56"/>
      <c r="M9" s="56"/>
      <c r="N9" s="56" t="s">
        <v>40</v>
      </c>
      <c r="O9" s="56"/>
      <c r="P9" s="56"/>
      <c r="Q9" s="56">
        <v>2140</v>
      </c>
      <c r="R9" s="56">
        <v>154</v>
      </c>
      <c r="S9" s="56">
        <v>45</v>
      </c>
      <c r="T9" s="56" t="s">
        <v>41</v>
      </c>
      <c r="U9" s="56" t="s">
        <v>42</v>
      </c>
      <c r="V9" s="56" t="s">
        <v>43</v>
      </c>
    </row>
    <row r="10" s="41" customFormat="1" ht="73.5" spans="1:22">
      <c r="A10" s="56">
        <v>3</v>
      </c>
      <c r="B10" s="56" t="s">
        <v>49</v>
      </c>
      <c r="C10" s="56" t="s">
        <v>34</v>
      </c>
      <c r="D10" s="56" t="s">
        <v>50</v>
      </c>
      <c r="E10" s="57" t="s">
        <v>51</v>
      </c>
      <c r="F10" s="56" t="s">
        <v>52</v>
      </c>
      <c r="G10" s="56" t="s">
        <v>38</v>
      </c>
      <c r="H10" s="56" t="s">
        <v>53</v>
      </c>
      <c r="I10" s="56" t="s">
        <v>53</v>
      </c>
      <c r="J10" s="57">
        <v>70</v>
      </c>
      <c r="K10" s="56"/>
      <c r="L10" s="56"/>
      <c r="M10" s="56"/>
      <c r="N10" s="56" t="s">
        <v>40</v>
      </c>
      <c r="O10" s="56"/>
      <c r="P10" s="56"/>
      <c r="Q10" s="56">
        <v>455</v>
      </c>
      <c r="R10" s="56">
        <v>11</v>
      </c>
      <c r="S10" s="56">
        <v>0</v>
      </c>
      <c r="T10" s="56" t="s">
        <v>41</v>
      </c>
      <c r="U10" s="56" t="s">
        <v>42</v>
      </c>
      <c r="V10" s="56" t="s">
        <v>43</v>
      </c>
    </row>
    <row r="11" s="41" customFormat="1" ht="73.5" spans="1:22">
      <c r="A11" s="56">
        <v>4</v>
      </c>
      <c r="B11" s="56" t="s">
        <v>54</v>
      </c>
      <c r="C11" s="56" t="s">
        <v>34</v>
      </c>
      <c r="D11" s="56" t="s">
        <v>55</v>
      </c>
      <c r="E11" s="57" t="s">
        <v>56</v>
      </c>
      <c r="F11" s="56" t="s">
        <v>57</v>
      </c>
      <c r="G11" s="56" t="s">
        <v>38</v>
      </c>
      <c r="H11" s="56" t="s">
        <v>53</v>
      </c>
      <c r="I11" s="56" t="s">
        <v>53</v>
      </c>
      <c r="J11" s="57">
        <v>112</v>
      </c>
      <c r="K11" s="56"/>
      <c r="L11" s="56"/>
      <c r="M11" s="56"/>
      <c r="N11" s="56" t="s">
        <v>40</v>
      </c>
      <c r="O11" s="56"/>
      <c r="P11" s="56"/>
      <c r="Q11" s="56">
        <v>455</v>
      </c>
      <c r="R11" s="56">
        <v>11</v>
      </c>
      <c r="S11" s="56">
        <v>0</v>
      </c>
      <c r="T11" s="56" t="s">
        <v>41</v>
      </c>
      <c r="U11" s="56" t="s">
        <v>42</v>
      </c>
      <c r="V11" s="56" t="s">
        <v>43</v>
      </c>
    </row>
    <row r="12" ht="73.5" spans="1:22">
      <c r="A12" s="56">
        <v>5</v>
      </c>
      <c r="B12" s="56" t="s">
        <v>58</v>
      </c>
      <c r="C12" s="56" t="s">
        <v>45</v>
      </c>
      <c r="D12" s="56" t="s">
        <v>59</v>
      </c>
      <c r="E12" s="57" t="s">
        <v>60</v>
      </c>
      <c r="F12" s="56" t="s">
        <v>57</v>
      </c>
      <c r="G12" s="56" t="s">
        <v>47</v>
      </c>
      <c r="H12" s="56" t="s">
        <v>53</v>
      </c>
      <c r="I12" s="56" t="s">
        <v>53</v>
      </c>
      <c r="J12" s="57">
        <v>200</v>
      </c>
      <c r="K12" s="56"/>
      <c r="L12" s="56"/>
      <c r="M12" s="56"/>
      <c r="N12" s="56" t="s">
        <v>40</v>
      </c>
      <c r="O12" s="56"/>
      <c r="P12" s="56"/>
      <c r="Q12" s="56">
        <v>455</v>
      </c>
      <c r="R12" s="56">
        <v>11</v>
      </c>
      <c r="S12" s="56">
        <v>0</v>
      </c>
      <c r="T12" s="56" t="s">
        <v>41</v>
      </c>
      <c r="U12" s="56" t="s">
        <v>42</v>
      </c>
      <c r="V12" s="56" t="s">
        <v>43</v>
      </c>
    </row>
    <row r="13" s="41" customFormat="1" ht="73.5" spans="1:22">
      <c r="A13" s="56">
        <v>6</v>
      </c>
      <c r="B13" s="56" t="s">
        <v>61</v>
      </c>
      <c r="C13" s="56" t="s">
        <v>34</v>
      </c>
      <c r="D13" s="56" t="s">
        <v>62</v>
      </c>
      <c r="E13" s="57" t="s">
        <v>63</v>
      </c>
      <c r="F13" s="56" t="s">
        <v>64</v>
      </c>
      <c r="G13" s="56" t="s">
        <v>47</v>
      </c>
      <c r="H13" s="56" t="s">
        <v>65</v>
      </c>
      <c r="I13" s="56" t="s">
        <v>65</v>
      </c>
      <c r="J13" s="57">
        <v>200</v>
      </c>
      <c r="K13" s="56"/>
      <c r="L13" s="56"/>
      <c r="M13" s="56"/>
      <c r="N13" s="56" t="s">
        <v>40</v>
      </c>
      <c r="O13" s="56"/>
      <c r="P13" s="56"/>
      <c r="Q13" s="56">
        <v>171</v>
      </c>
      <c r="R13" s="56">
        <v>62</v>
      </c>
      <c r="S13" s="56">
        <v>0</v>
      </c>
      <c r="T13" s="56" t="s">
        <v>41</v>
      </c>
      <c r="U13" s="56" t="s">
        <v>42</v>
      </c>
      <c r="V13" s="56" t="s">
        <v>43</v>
      </c>
    </row>
    <row r="14" s="41" customFormat="1" ht="73.5" spans="1:22">
      <c r="A14" s="56">
        <v>7</v>
      </c>
      <c r="B14" s="56" t="s">
        <v>66</v>
      </c>
      <c r="C14" s="56" t="s">
        <v>34</v>
      </c>
      <c r="D14" s="56" t="s">
        <v>67</v>
      </c>
      <c r="E14" s="57" t="s">
        <v>68</v>
      </c>
      <c r="F14" s="56" t="s">
        <v>69</v>
      </c>
      <c r="G14" s="56" t="s">
        <v>38</v>
      </c>
      <c r="H14" s="56" t="s">
        <v>38</v>
      </c>
      <c r="I14" s="56" t="s">
        <v>65</v>
      </c>
      <c r="J14" s="57">
        <v>60</v>
      </c>
      <c r="K14" s="56"/>
      <c r="L14" s="56"/>
      <c r="M14" s="56"/>
      <c r="N14" s="56" t="s">
        <v>40</v>
      </c>
      <c r="O14" s="56"/>
      <c r="P14" s="56"/>
      <c r="Q14" s="56">
        <v>110</v>
      </c>
      <c r="R14" s="56">
        <v>108</v>
      </c>
      <c r="S14" s="56">
        <v>2</v>
      </c>
      <c r="T14" s="56" t="s">
        <v>41</v>
      </c>
      <c r="U14" s="56" t="s">
        <v>42</v>
      </c>
      <c r="V14" s="56" t="s">
        <v>43</v>
      </c>
    </row>
    <row r="15" s="41" customFormat="1" ht="73.5" spans="1:22">
      <c r="A15" s="56">
        <v>8</v>
      </c>
      <c r="B15" s="56" t="s">
        <v>70</v>
      </c>
      <c r="C15" s="56" t="s">
        <v>34</v>
      </c>
      <c r="D15" s="56" t="s">
        <v>71</v>
      </c>
      <c r="E15" s="57" t="s">
        <v>72</v>
      </c>
      <c r="F15" s="56" t="s">
        <v>73</v>
      </c>
      <c r="G15" s="56" t="s">
        <v>38</v>
      </c>
      <c r="H15" s="56" t="s">
        <v>74</v>
      </c>
      <c r="I15" s="56" t="s">
        <v>74</v>
      </c>
      <c r="J15" s="57">
        <v>150</v>
      </c>
      <c r="K15" s="56"/>
      <c r="L15" s="56"/>
      <c r="M15" s="56"/>
      <c r="N15" s="56" t="s">
        <v>40</v>
      </c>
      <c r="O15" s="56"/>
      <c r="P15" s="56"/>
      <c r="Q15" s="56">
        <v>364</v>
      </c>
      <c r="R15" s="56">
        <v>119</v>
      </c>
      <c r="S15" s="56">
        <v>0</v>
      </c>
      <c r="T15" s="56" t="s">
        <v>41</v>
      </c>
      <c r="U15" s="56" t="s">
        <v>42</v>
      </c>
      <c r="V15" s="56" t="s">
        <v>43</v>
      </c>
    </row>
    <row r="16" s="41" customFormat="1" ht="73.5" spans="1:22">
      <c r="A16" s="56">
        <v>9</v>
      </c>
      <c r="B16" s="56" t="s">
        <v>75</v>
      </c>
      <c r="C16" s="56" t="s">
        <v>34</v>
      </c>
      <c r="D16" s="56" t="s">
        <v>76</v>
      </c>
      <c r="E16" s="57" t="s">
        <v>77</v>
      </c>
      <c r="F16" s="56" t="s">
        <v>78</v>
      </c>
      <c r="G16" s="56" t="s">
        <v>79</v>
      </c>
      <c r="H16" s="56" t="s">
        <v>80</v>
      </c>
      <c r="I16" s="56" t="s">
        <v>80</v>
      </c>
      <c r="J16" s="57">
        <v>30</v>
      </c>
      <c r="K16" s="56"/>
      <c r="L16" s="56"/>
      <c r="M16" s="56"/>
      <c r="N16" s="56" t="s">
        <v>40</v>
      </c>
      <c r="O16" s="56"/>
      <c r="P16" s="56"/>
      <c r="Q16" s="56">
        <v>400</v>
      </c>
      <c r="R16" s="56">
        <v>290</v>
      </c>
      <c r="S16" s="56">
        <v>12</v>
      </c>
      <c r="T16" s="56" t="s">
        <v>81</v>
      </c>
      <c r="U16" s="56" t="s">
        <v>42</v>
      </c>
      <c r="V16" s="56" t="s">
        <v>43</v>
      </c>
    </row>
    <row r="17" s="41" customFormat="1" ht="73.5" spans="1:22">
      <c r="A17" s="56">
        <v>10</v>
      </c>
      <c r="B17" s="56" t="s">
        <v>82</v>
      </c>
      <c r="C17" s="56" t="s">
        <v>34</v>
      </c>
      <c r="D17" s="56" t="s">
        <v>83</v>
      </c>
      <c r="E17" s="57" t="s">
        <v>84</v>
      </c>
      <c r="F17" s="56" t="s">
        <v>85</v>
      </c>
      <c r="G17" s="56" t="s">
        <v>47</v>
      </c>
      <c r="H17" s="56" t="s">
        <v>86</v>
      </c>
      <c r="I17" s="56" t="s">
        <v>86</v>
      </c>
      <c r="J17" s="57">
        <v>2900</v>
      </c>
      <c r="K17" s="56"/>
      <c r="L17" s="56"/>
      <c r="M17" s="56"/>
      <c r="N17" s="56" t="s">
        <v>40</v>
      </c>
      <c r="O17" s="56"/>
      <c r="P17" s="56"/>
      <c r="Q17" s="56">
        <v>4158</v>
      </c>
      <c r="R17" s="56">
        <v>684</v>
      </c>
      <c r="S17" s="56">
        <v>0</v>
      </c>
      <c r="T17" s="56" t="s">
        <v>41</v>
      </c>
      <c r="U17" s="56" t="s">
        <v>42</v>
      </c>
      <c r="V17" s="56" t="s">
        <v>43</v>
      </c>
    </row>
    <row r="18" s="41" customFormat="1" ht="73.5" spans="1:22">
      <c r="A18" s="56">
        <v>11</v>
      </c>
      <c r="B18" s="56" t="s">
        <v>87</v>
      </c>
      <c r="C18" s="56" t="s">
        <v>34</v>
      </c>
      <c r="D18" s="56" t="s">
        <v>88</v>
      </c>
      <c r="E18" s="57" t="s">
        <v>89</v>
      </c>
      <c r="F18" s="56" t="s">
        <v>85</v>
      </c>
      <c r="G18" s="56" t="s">
        <v>47</v>
      </c>
      <c r="H18" s="56" t="s">
        <v>86</v>
      </c>
      <c r="I18" s="56" t="s">
        <v>86</v>
      </c>
      <c r="J18" s="57">
        <v>50</v>
      </c>
      <c r="K18" s="56"/>
      <c r="L18" s="56"/>
      <c r="M18" s="56"/>
      <c r="N18" s="56" t="s">
        <v>40</v>
      </c>
      <c r="O18" s="56"/>
      <c r="P18" s="56"/>
      <c r="Q18" s="56">
        <v>1190</v>
      </c>
      <c r="R18" s="56">
        <v>236</v>
      </c>
      <c r="S18" s="56">
        <v>2</v>
      </c>
      <c r="T18" s="56" t="s">
        <v>41</v>
      </c>
      <c r="U18" s="56" t="s">
        <v>42</v>
      </c>
      <c r="V18" s="56" t="s">
        <v>43</v>
      </c>
    </row>
    <row r="19" s="41" customFormat="1" ht="73.5" spans="1:22">
      <c r="A19" s="56">
        <v>12</v>
      </c>
      <c r="B19" s="56" t="s">
        <v>90</v>
      </c>
      <c r="C19" s="56" t="s">
        <v>34</v>
      </c>
      <c r="D19" s="56" t="s">
        <v>91</v>
      </c>
      <c r="E19" s="57" t="s">
        <v>92</v>
      </c>
      <c r="F19" s="56" t="s">
        <v>85</v>
      </c>
      <c r="G19" s="56" t="s">
        <v>38</v>
      </c>
      <c r="H19" s="56" t="s">
        <v>86</v>
      </c>
      <c r="I19" s="56" t="s">
        <v>86</v>
      </c>
      <c r="J19" s="57">
        <v>60</v>
      </c>
      <c r="K19" s="56"/>
      <c r="L19" s="56"/>
      <c r="M19" s="56"/>
      <c r="N19" s="56" t="s">
        <v>40</v>
      </c>
      <c r="O19" s="56"/>
      <c r="P19" s="56"/>
      <c r="Q19" s="56">
        <v>521</v>
      </c>
      <c r="R19" s="56">
        <v>115</v>
      </c>
      <c r="S19" s="56">
        <v>1</v>
      </c>
      <c r="T19" s="56" t="s">
        <v>41</v>
      </c>
      <c r="U19" s="56" t="s">
        <v>42</v>
      </c>
      <c r="V19" s="56" t="s">
        <v>43</v>
      </c>
    </row>
    <row r="20" s="41" customFormat="1" ht="73.5" spans="1:22">
      <c r="A20" s="56">
        <v>13</v>
      </c>
      <c r="B20" s="56" t="s">
        <v>93</v>
      </c>
      <c r="C20" s="56" t="s">
        <v>45</v>
      </c>
      <c r="D20" s="56" t="s">
        <v>88</v>
      </c>
      <c r="E20" s="57" t="s">
        <v>94</v>
      </c>
      <c r="F20" s="56" t="s">
        <v>85</v>
      </c>
      <c r="G20" s="56" t="s">
        <v>38</v>
      </c>
      <c r="H20" s="56" t="s">
        <v>86</v>
      </c>
      <c r="I20" s="56" t="s">
        <v>86</v>
      </c>
      <c r="J20" s="57">
        <v>210</v>
      </c>
      <c r="K20" s="56"/>
      <c r="L20" s="56"/>
      <c r="M20" s="56"/>
      <c r="N20" s="56" t="s">
        <v>40</v>
      </c>
      <c r="O20" s="56"/>
      <c r="P20" s="56"/>
      <c r="Q20" s="56">
        <v>521</v>
      </c>
      <c r="R20" s="56">
        <v>115</v>
      </c>
      <c r="S20" s="56">
        <v>1</v>
      </c>
      <c r="T20" s="56" t="s">
        <v>41</v>
      </c>
      <c r="U20" s="56" t="s">
        <v>42</v>
      </c>
      <c r="V20" s="56" t="s">
        <v>43</v>
      </c>
    </row>
    <row r="21" s="41" customFormat="1" ht="73.5" spans="1:22">
      <c r="A21" s="56">
        <v>14</v>
      </c>
      <c r="B21" s="56" t="s">
        <v>95</v>
      </c>
      <c r="C21" s="56" t="s">
        <v>34</v>
      </c>
      <c r="D21" s="56" t="s">
        <v>96</v>
      </c>
      <c r="E21" s="57" t="s">
        <v>97</v>
      </c>
      <c r="F21" s="56" t="s">
        <v>85</v>
      </c>
      <c r="G21" s="56" t="s">
        <v>47</v>
      </c>
      <c r="H21" s="56" t="s">
        <v>98</v>
      </c>
      <c r="I21" s="56" t="s">
        <v>98</v>
      </c>
      <c r="J21" s="57">
        <v>200</v>
      </c>
      <c r="K21" s="56"/>
      <c r="L21" s="56"/>
      <c r="M21" s="56"/>
      <c r="N21" s="56" t="s">
        <v>40</v>
      </c>
      <c r="O21" s="56"/>
      <c r="P21" s="56"/>
      <c r="Q21" s="56">
        <v>571</v>
      </c>
      <c r="R21" s="56">
        <v>108</v>
      </c>
      <c r="S21" s="56">
        <v>10</v>
      </c>
      <c r="T21" s="56" t="s">
        <v>41</v>
      </c>
      <c r="U21" s="56" t="s">
        <v>42</v>
      </c>
      <c r="V21" s="56" t="s">
        <v>43</v>
      </c>
    </row>
    <row r="22" s="41" customFormat="1" ht="73.5" spans="1:22">
      <c r="A22" s="56">
        <v>15</v>
      </c>
      <c r="B22" s="58" t="s">
        <v>99</v>
      </c>
      <c r="C22" s="58" t="s">
        <v>34</v>
      </c>
      <c r="D22" s="58" t="s">
        <v>100</v>
      </c>
      <c r="E22" s="59" t="s">
        <v>101</v>
      </c>
      <c r="F22" s="58" t="s">
        <v>102</v>
      </c>
      <c r="G22" s="60" t="s">
        <v>103</v>
      </c>
      <c r="H22" s="56" t="s">
        <v>80</v>
      </c>
      <c r="I22" s="56" t="s">
        <v>80</v>
      </c>
      <c r="J22" s="57">
        <v>2400</v>
      </c>
      <c r="K22" s="56"/>
      <c r="L22" s="56"/>
      <c r="M22" s="56"/>
      <c r="N22" s="56" t="s">
        <v>40</v>
      </c>
      <c r="O22" s="56"/>
      <c r="P22" s="56"/>
      <c r="Q22" s="56">
        <v>214</v>
      </c>
      <c r="R22" s="56">
        <v>96</v>
      </c>
      <c r="S22" s="56">
        <v>0</v>
      </c>
      <c r="T22" s="56" t="s">
        <v>41</v>
      </c>
      <c r="U22" s="56" t="s">
        <v>42</v>
      </c>
      <c r="V22" s="56" t="s">
        <v>43</v>
      </c>
    </row>
    <row r="23" s="41" customFormat="1" ht="84" spans="1:22">
      <c r="A23" s="56">
        <v>16</v>
      </c>
      <c r="B23" s="56" t="s">
        <v>104</v>
      </c>
      <c r="C23" s="56" t="s">
        <v>34</v>
      </c>
      <c r="D23" s="56" t="s">
        <v>105</v>
      </c>
      <c r="E23" s="57" t="s">
        <v>106</v>
      </c>
      <c r="F23" s="56" t="s">
        <v>107</v>
      </c>
      <c r="G23" s="56" t="s">
        <v>79</v>
      </c>
      <c r="H23" s="56" t="s">
        <v>65</v>
      </c>
      <c r="I23" s="56" t="s">
        <v>65</v>
      </c>
      <c r="J23" s="57">
        <v>80</v>
      </c>
      <c r="K23" s="56"/>
      <c r="L23" s="56"/>
      <c r="M23" s="56"/>
      <c r="N23" s="56" t="s">
        <v>40</v>
      </c>
      <c r="O23" s="56"/>
      <c r="P23" s="56"/>
      <c r="Q23" s="56">
        <v>185</v>
      </c>
      <c r="R23" s="56">
        <v>60</v>
      </c>
      <c r="S23" s="56">
        <v>2</v>
      </c>
      <c r="T23" s="56" t="s">
        <v>108</v>
      </c>
      <c r="U23" s="56" t="s">
        <v>42</v>
      </c>
      <c r="V23" s="56" t="s">
        <v>43</v>
      </c>
    </row>
    <row r="24" s="41" customFormat="1" ht="73.5" spans="1:22">
      <c r="A24" s="56">
        <v>17</v>
      </c>
      <c r="B24" s="56" t="s">
        <v>109</v>
      </c>
      <c r="C24" s="56" t="s">
        <v>34</v>
      </c>
      <c r="D24" s="56" t="s">
        <v>110</v>
      </c>
      <c r="E24" s="57" t="s">
        <v>111</v>
      </c>
      <c r="F24" s="56" t="s">
        <v>112</v>
      </c>
      <c r="G24" s="56" t="s">
        <v>38</v>
      </c>
      <c r="H24" s="56" t="s">
        <v>80</v>
      </c>
      <c r="I24" s="56" t="s">
        <v>80</v>
      </c>
      <c r="J24" s="57">
        <v>850</v>
      </c>
      <c r="K24" s="56"/>
      <c r="L24" s="56"/>
      <c r="M24" s="56"/>
      <c r="N24" s="56" t="s">
        <v>40</v>
      </c>
      <c r="O24" s="56"/>
      <c r="P24" s="56"/>
      <c r="Q24" s="56">
        <v>805</v>
      </c>
      <c r="R24" s="56">
        <v>281</v>
      </c>
      <c r="S24" s="56">
        <v>0</v>
      </c>
      <c r="T24" s="56" t="s">
        <v>41</v>
      </c>
      <c r="U24" s="56" t="s">
        <v>42</v>
      </c>
      <c r="V24" s="56" t="s">
        <v>43</v>
      </c>
    </row>
    <row r="25" s="41" customFormat="1" ht="73.5" spans="1:22">
      <c r="A25" s="56">
        <v>18</v>
      </c>
      <c r="B25" s="56" t="s">
        <v>113</v>
      </c>
      <c r="C25" s="56" t="s">
        <v>34</v>
      </c>
      <c r="D25" s="56" t="s">
        <v>114</v>
      </c>
      <c r="E25" s="57" t="s">
        <v>115</v>
      </c>
      <c r="F25" s="56" t="s">
        <v>52</v>
      </c>
      <c r="G25" s="56" t="s">
        <v>38</v>
      </c>
      <c r="H25" s="56" t="s">
        <v>116</v>
      </c>
      <c r="I25" s="56" t="s">
        <v>116</v>
      </c>
      <c r="J25" s="57">
        <v>130</v>
      </c>
      <c r="K25" s="56"/>
      <c r="L25" s="56"/>
      <c r="M25" s="56"/>
      <c r="N25" s="56" t="s">
        <v>40</v>
      </c>
      <c r="O25" s="56"/>
      <c r="P25" s="56"/>
      <c r="Q25" s="56">
        <v>256</v>
      </c>
      <c r="R25" s="56">
        <v>147</v>
      </c>
      <c r="S25" s="56">
        <v>11</v>
      </c>
      <c r="T25" s="56" t="s">
        <v>41</v>
      </c>
      <c r="U25" s="56" t="s">
        <v>42</v>
      </c>
      <c r="V25" s="56" t="s">
        <v>43</v>
      </c>
    </row>
    <row r="26" s="41" customFormat="1" ht="73.5" spans="1:22">
      <c r="A26" s="56">
        <v>19</v>
      </c>
      <c r="B26" s="56" t="s">
        <v>117</v>
      </c>
      <c r="C26" s="56" t="s">
        <v>34</v>
      </c>
      <c r="D26" s="56" t="s">
        <v>118</v>
      </c>
      <c r="E26" s="56" t="s">
        <v>119</v>
      </c>
      <c r="F26" s="56" t="s">
        <v>52</v>
      </c>
      <c r="G26" s="56" t="s">
        <v>120</v>
      </c>
      <c r="H26" s="56" t="s">
        <v>120</v>
      </c>
      <c r="I26" s="56" t="s">
        <v>120</v>
      </c>
      <c r="J26" s="56">
        <v>176</v>
      </c>
      <c r="K26" s="56"/>
      <c r="L26" s="56"/>
      <c r="M26" s="56"/>
      <c r="N26" s="56" t="s">
        <v>40</v>
      </c>
      <c r="O26" s="56"/>
      <c r="P26" s="56"/>
      <c r="Q26" s="56">
        <v>10</v>
      </c>
      <c r="R26" s="56">
        <v>0</v>
      </c>
      <c r="S26" s="56">
        <v>0</v>
      </c>
      <c r="T26" s="56" t="s">
        <v>121</v>
      </c>
      <c r="U26" s="56" t="s">
        <v>122</v>
      </c>
      <c r="V26" s="56" t="s">
        <v>123</v>
      </c>
    </row>
    <row r="27" s="41" customFormat="1" ht="73.5" spans="1:22">
      <c r="A27" s="56">
        <v>20</v>
      </c>
      <c r="B27" s="56" t="s">
        <v>124</v>
      </c>
      <c r="C27" s="56" t="s">
        <v>34</v>
      </c>
      <c r="D27" s="56" t="s">
        <v>91</v>
      </c>
      <c r="E27" s="57" t="s">
        <v>125</v>
      </c>
      <c r="F27" s="56" t="s">
        <v>126</v>
      </c>
      <c r="G27" s="56" t="s">
        <v>127</v>
      </c>
      <c r="H27" s="56" t="s">
        <v>86</v>
      </c>
      <c r="I27" s="56" t="s">
        <v>86</v>
      </c>
      <c r="J27" s="57">
        <v>100</v>
      </c>
      <c r="K27" s="56"/>
      <c r="L27" s="56"/>
      <c r="M27" s="56"/>
      <c r="N27" s="56" t="s">
        <v>40</v>
      </c>
      <c r="O27" s="56"/>
      <c r="P27" s="56"/>
      <c r="Q27" s="56">
        <v>576</v>
      </c>
      <c r="R27" s="56">
        <v>350</v>
      </c>
      <c r="S27" s="56">
        <v>19</v>
      </c>
      <c r="T27" s="56" t="s">
        <v>128</v>
      </c>
      <c r="U27" s="56" t="s">
        <v>42</v>
      </c>
      <c r="V27" s="56" t="s">
        <v>43</v>
      </c>
    </row>
    <row r="28" s="41" customFormat="1" ht="41" customHeight="1" spans="1:22">
      <c r="A28" s="56">
        <v>21</v>
      </c>
      <c r="B28" s="56" t="s">
        <v>129</v>
      </c>
      <c r="C28" s="14" t="s">
        <v>34</v>
      </c>
      <c r="D28" s="14" t="s">
        <v>130</v>
      </c>
      <c r="E28" s="57" t="s">
        <v>131</v>
      </c>
      <c r="F28" s="56" t="s">
        <v>69</v>
      </c>
      <c r="G28" s="56" t="s">
        <v>132</v>
      </c>
      <c r="H28" s="56" t="s">
        <v>86</v>
      </c>
      <c r="I28" s="56" t="s">
        <v>86</v>
      </c>
      <c r="J28" s="57">
        <v>430</v>
      </c>
      <c r="K28" s="56"/>
      <c r="L28" s="56"/>
      <c r="M28" s="64"/>
      <c r="N28" s="64"/>
      <c r="O28" s="56" t="s">
        <v>40</v>
      </c>
      <c r="P28" s="64"/>
      <c r="Q28" s="56">
        <v>560</v>
      </c>
      <c r="R28" s="56">
        <v>560</v>
      </c>
      <c r="S28" s="56">
        <v>0</v>
      </c>
      <c r="T28" s="56" t="s">
        <v>133</v>
      </c>
      <c r="U28" s="56" t="s">
        <v>134</v>
      </c>
      <c r="V28" s="55" t="s">
        <v>135</v>
      </c>
    </row>
    <row r="29" s="41" customFormat="1" ht="52.5" spans="1:22">
      <c r="A29" s="56" t="s">
        <v>136</v>
      </c>
      <c r="B29" s="56" t="s">
        <v>137</v>
      </c>
      <c r="C29" s="14"/>
      <c r="D29" s="14"/>
      <c r="E29" s="14"/>
      <c r="F29" s="14"/>
      <c r="G29" s="14"/>
      <c r="H29" s="14"/>
      <c r="I29" s="14"/>
      <c r="J29" s="56">
        <f>SUM(J30:J41)</f>
        <v>914.5</v>
      </c>
      <c r="K29" s="56"/>
      <c r="L29" s="56"/>
      <c r="M29" s="56"/>
      <c r="N29" s="56" t="s">
        <v>40</v>
      </c>
      <c r="O29" s="56"/>
      <c r="P29" s="56"/>
      <c r="Q29" s="56">
        <f>SUM(Q30:Q41)</f>
        <v>5383</v>
      </c>
      <c r="R29" s="56">
        <f>SUM(R30:R41)</f>
        <v>5363</v>
      </c>
      <c r="S29" s="56">
        <f>SUM(S30:S41)</f>
        <v>58</v>
      </c>
      <c r="T29" s="14"/>
      <c r="U29" s="14"/>
      <c r="V29" s="64"/>
    </row>
    <row r="30" s="41" customFormat="1" ht="52.5" spans="1:22">
      <c r="A30" s="56">
        <v>1</v>
      </c>
      <c r="B30" s="56" t="s">
        <v>138</v>
      </c>
      <c r="C30" s="56" t="s">
        <v>34</v>
      </c>
      <c r="D30" s="56" t="s">
        <v>139</v>
      </c>
      <c r="E30" s="57" t="s">
        <v>140</v>
      </c>
      <c r="F30" s="56" t="s">
        <v>112</v>
      </c>
      <c r="G30" s="56" t="s">
        <v>38</v>
      </c>
      <c r="H30" s="56" t="s">
        <v>80</v>
      </c>
      <c r="I30" s="56" t="s">
        <v>80</v>
      </c>
      <c r="J30" s="57">
        <v>165.8</v>
      </c>
      <c r="K30" s="56"/>
      <c r="L30" s="56"/>
      <c r="M30" s="56"/>
      <c r="N30" s="14" t="s">
        <v>40</v>
      </c>
      <c r="O30" s="56"/>
      <c r="P30" s="64"/>
      <c r="Q30" s="56">
        <v>900</v>
      </c>
      <c r="R30" s="56">
        <v>900</v>
      </c>
      <c r="S30" s="56">
        <v>2</v>
      </c>
      <c r="T30" s="56" t="s">
        <v>141</v>
      </c>
      <c r="U30" s="56" t="s">
        <v>142</v>
      </c>
      <c r="V30" s="56" t="s">
        <v>143</v>
      </c>
    </row>
    <row r="31" s="41" customFormat="1" ht="73.5" spans="1:22">
      <c r="A31" s="56">
        <v>2</v>
      </c>
      <c r="B31" s="56" t="s">
        <v>144</v>
      </c>
      <c r="C31" s="56" t="s">
        <v>34</v>
      </c>
      <c r="D31" s="56" t="s">
        <v>145</v>
      </c>
      <c r="E31" s="57" t="s">
        <v>146</v>
      </c>
      <c r="F31" s="56" t="s">
        <v>147</v>
      </c>
      <c r="G31" s="56" t="s">
        <v>38</v>
      </c>
      <c r="H31" s="56" t="s">
        <v>65</v>
      </c>
      <c r="I31" s="56" t="s">
        <v>65</v>
      </c>
      <c r="J31" s="57">
        <v>112.6</v>
      </c>
      <c r="K31" s="56"/>
      <c r="L31" s="56"/>
      <c r="M31" s="56"/>
      <c r="N31" s="14" t="s">
        <v>40</v>
      </c>
      <c r="O31" s="56"/>
      <c r="P31" s="64"/>
      <c r="Q31" s="56">
        <v>724</v>
      </c>
      <c r="R31" s="56">
        <v>717</v>
      </c>
      <c r="S31" s="56">
        <v>7</v>
      </c>
      <c r="T31" s="56" t="s">
        <v>148</v>
      </c>
      <c r="U31" s="56" t="s">
        <v>142</v>
      </c>
      <c r="V31" s="56" t="s">
        <v>143</v>
      </c>
    </row>
    <row r="32" s="41" customFormat="1" ht="73.5" spans="1:22">
      <c r="A32" s="56">
        <v>3</v>
      </c>
      <c r="B32" s="56" t="s">
        <v>149</v>
      </c>
      <c r="C32" s="56" t="s">
        <v>34</v>
      </c>
      <c r="D32" s="56" t="s">
        <v>59</v>
      </c>
      <c r="E32" s="57" t="s">
        <v>150</v>
      </c>
      <c r="F32" s="56" t="s">
        <v>69</v>
      </c>
      <c r="G32" s="56" t="s">
        <v>38</v>
      </c>
      <c r="H32" s="56" t="s">
        <v>53</v>
      </c>
      <c r="I32" s="56" t="s">
        <v>53</v>
      </c>
      <c r="J32" s="57">
        <v>38.4</v>
      </c>
      <c r="K32" s="56"/>
      <c r="L32" s="56"/>
      <c r="M32" s="56"/>
      <c r="N32" s="14" t="s">
        <v>40</v>
      </c>
      <c r="O32" s="56"/>
      <c r="P32" s="64"/>
      <c r="Q32" s="56">
        <v>250</v>
      </c>
      <c r="R32" s="56">
        <v>250</v>
      </c>
      <c r="S32" s="56">
        <v>0</v>
      </c>
      <c r="T32" s="56" t="s">
        <v>151</v>
      </c>
      <c r="U32" s="56" t="s">
        <v>142</v>
      </c>
      <c r="V32" s="56" t="s">
        <v>143</v>
      </c>
    </row>
    <row r="33" s="41" customFormat="1" ht="73.5" spans="1:22">
      <c r="A33" s="56">
        <v>4</v>
      </c>
      <c r="B33" s="56" t="s">
        <v>152</v>
      </c>
      <c r="C33" s="56" t="s">
        <v>34</v>
      </c>
      <c r="D33" s="56" t="s">
        <v>153</v>
      </c>
      <c r="E33" s="57" t="s">
        <v>154</v>
      </c>
      <c r="F33" s="56" t="s">
        <v>69</v>
      </c>
      <c r="G33" s="56" t="s">
        <v>38</v>
      </c>
      <c r="H33" s="56" t="s">
        <v>116</v>
      </c>
      <c r="I33" s="56" t="s">
        <v>116</v>
      </c>
      <c r="J33" s="57">
        <v>108.4</v>
      </c>
      <c r="K33" s="56"/>
      <c r="L33" s="56"/>
      <c r="M33" s="56"/>
      <c r="N33" s="14" t="s">
        <v>40</v>
      </c>
      <c r="O33" s="56"/>
      <c r="P33" s="64"/>
      <c r="Q33" s="56">
        <v>847</v>
      </c>
      <c r="R33" s="56">
        <v>847</v>
      </c>
      <c r="S33" s="56">
        <v>5</v>
      </c>
      <c r="T33" s="56" t="s">
        <v>151</v>
      </c>
      <c r="U33" s="56" t="s">
        <v>142</v>
      </c>
      <c r="V33" s="56" t="s">
        <v>143</v>
      </c>
    </row>
    <row r="34" s="41" customFormat="1" ht="52.5" spans="1:22">
      <c r="A34" s="56">
        <v>5</v>
      </c>
      <c r="B34" s="56" t="s">
        <v>155</v>
      </c>
      <c r="C34" s="56" t="s">
        <v>34</v>
      </c>
      <c r="D34" s="56" t="s">
        <v>139</v>
      </c>
      <c r="E34" s="57" t="s">
        <v>156</v>
      </c>
      <c r="F34" s="56" t="s">
        <v>112</v>
      </c>
      <c r="G34" s="56" t="s">
        <v>47</v>
      </c>
      <c r="H34" s="56" t="s">
        <v>80</v>
      </c>
      <c r="I34" s="56" t="s">
        <v>80</v>
      </c>
      <c r="J34" s="57">
        <v>100.1</v>
      </c>
      <c r="K34" s="56"/>
      <c r="L34" s="56"/>
      <c r="M34" s="56"/>
      <c r="N34" s="14" t="s">
        <v>40</v>
      </c>
      <c r="O34" s="56"/>
      <c r="P34" s="64"/>
      <c r="Q34" s="56">
        <v>500</v>
      </c>
      <c r="R34" s="56">
        <v>500</v>
      </c>
      <c r="S34" s="56">
        <v>10</v>
      </c>
      <c r="T34" s="56" t="s">
        <v>141</v>
      </c>
      <c r="U34" s="56" t="s">
        <v>142</v>
      </c>
      <c r="V34" s="56" t="s">
        <v>143</v>
      </c>
    </row>
    <row r="35" s="41" customFormat="1" ht="52.5" spans="1:22">
      <c r="A35" s="56">
        <v>6</v>
      </c>
      <c r="B35" s="56" t="s">
        <v>157</v>
      </c>
      <c r="C35" s="56" t="s">
        <v>34</v>
      </c>
      <c r="D35" s="56" t="s">
        <v>83</v>
      </c>
      <c r="E35" s="57" t="s">
        <v>156</v>
      </c>
      <c r="F35" s="56" t="s">
        <v>69</v>
      </c>
      <c r="G35" s="56" t="s">
        <v>47</v>
      </c>
      <c r="H35" s="56" t="s">
        <v>86</v>
      </c>
      <c r="I35" s="56" t="s">
        <v>86</v>
      </c>
      <c r="J35" s="57">
        <v>70</v>
      </c>
      <c r="K35" s="56"/>
      <c r="L35" s="14"/>
      <c r="M35" s="14"/>
      <c r="N35" s="14" t="s">
        <v>40</v>
      </c>
      <c r="O35" s="14"/>
      <c r="P35" s="14"/>
      <c r="Q35" s="56">
        <v>350</v>
      </c>
      <c r="R35" s="56">
        <v>350</v>
      </c>
      <c r="S35" s="56">
        <v>10</v>
      </c>
      <c r="T35" s="61" t="s">
        <v>141</v>
      </c>
      <c r="U35" s="56" t="s">
        <v>142</v>
      </c>
      <c r="V35" s="56" t="s">
        <v>143</v>
      </c>
    </row>
    <row r="36" s="41" customFormat="1" ht="52.5" spans="1:22">
      <c r="A36" s="56">
        <v>7</v>
      </c>
      <c r="B36" s="56" t="s">
        <v>158</v>
      </c>
      <c r="C36" s="56" t="s">
        <v>34</v>
      </c>
      <c r="D36" s="56" t="s">
        <v>159</v>
      </c>
      <c r="E36" s="57" t="s">
        <v>156</v>
      </c>
      <c r="F36" s="56" t="s">
        <v>69</v>
      </c>
      <c r="G36" s="55" t="s">
        <v>47</v>
      </c>
      <c r="H36" s="56" t="s">
        <v>98</v>
      </c>
      <c r="I36" s="56" t="s">
        <v>98</v>
      </c>
      <c r="J36" s="57">
        <v>12.6</v>
      </c>
      <c r="K36" s="14"/>
      <c r="L36" s="14"/>
      <c r="M36" s="14"/>
      <c r="N36" s="14" t="s">
        <v>40</v>
      </c>
      <c r="O36" s="14"/>
      <c r="P36" s="14"/>
      <c r="Q36" s="56">
        <v>63</v>
      </c>
      <c r="R36" s="56">
        <v>63</v>
      </c>
      <c r="S36" s="56">
        <v>0</v>
      </c>
      <c r="T36" s="61" t="s">
        <v>141</v>
      </c>
      <c r="U36" s="56" t="s">
        <v>142</v>
      </c>
      <c r="V36" s="56" t="s">
        <v>143</v>
      </c>
    </row>
    <row r="37" s="41" customFormat="1" ht="73.5" spans="1:22">
      <c r="A37" s="56">
        <v>8</v>
      </c>
      <c r="B37" s="56" t="s">
        <v>160</v>
      </c>
      <c r="C37" s="56" t="s">
        <v>34</v>
      </c>
      <c r="D37" s="56" t="s">
        <v>145</v>
      </c>
      <c r="E37" s="57" t="s">
        <v>156</v>
      </c>
      <c r="F37" s="56" t="s">
        <v>147</v>
      </c>
      <c r="G37" s="56" t="s">
        <v>47</v>
      </c>
      <c r="H37" s="56" t="s">
        <v>65</v>
      </c>
      <c r="I37" s="56" t="s">
        <v>65</v>
      </c>
      <c r="J37" s="57">
        <v>121.2</v>
      </c>
      <c r="K37" s="14"/>
      <c r="L37" s="14"/>
      <c r="M37" s="14"/>
      <c r="N37" s="14" t="s">
        <v>40</v>
      </c>
      <c r="O37" s="14"/>
      <c r="P37" s="14"/>
      <c r="Q37" s="56">
        <v>606</v>
      </c>
      <c r="R37" s="56">
        <v>599</v>
      </c>
      <c r="S37" s="56">
        <v>7</v>
      </c>
      <c r="T37" s="56" t="s">
        <v>148</v>
      </c>
      <c r="U37" s="56" t="s">
        <v>142</v>
      </c>
      <c r="V37" s="56" t="s">
        <v>143</v>
      </c>
    </row>
    <row r="38" s="41" customFormat="1" ht="73.5" spans="1:22">
      <c r="A38" s="56">
        <v>9</v>
      </c>
      <c r="B38" s="56" t="s">
        <v>161</v>
      </c>
      <c r="C38" s="56" t="s">
        <v>34</v>
      </c>
      <c r="D38" s="56" t="s">
        <v>59</v>
      </c>
      <c r="E38" s="61" t="s">
        <v>162</v>
      </c>
      <c r="F38" s="56" t="s">
        <v>69</v>
      </c>
      <c r="G38" s="56" t="s">
        <v>47</v>
      </c>
      <c r="H38" s="56" t="s">
        <v>53</v>
      </c>
      <c r="I38" s="56" t="s">
        <v>53</v>
      </c>
      <c r="J38" s="57">
        <v>110</v>
      </c>
      <c r="K38" s="56"/>
      <c r="L38" s="56"/>
      <c r="M38" s="56"/>
      <c r="N38" s="14" t="s">
        <v>40</v>
      </c>
      <c r="O38" s="56"/>
      <c r="P38" s="74"/>
      <c r="Q38" s="56">
        <v>550</v>
      </c>
      <c r="R38" s="56">
        <v>550</v>
      </c>
      <c r="S38" s="56">
        <v>0</v>
      </c>
      <c r="T38" s="56" t="s">
        <v>148</v>
      </c>
      <c r="U38" s="56" t="s">
        <v>142</v>
      </c>
      <c r="V38" s="56" t="s">
        <v>143</v>
      </c>
    </row>
    <row r="39" s="41" customFormat="1" ht="73.5" spans="1:22">
      <c r="A39" s="56">
        <v>10</v>
      </c>
      <c r="B39" s="56" t="s">
        <v>163</v>
      </c>
      <c r="C39" s="56" t="s">
        <v>34</v>
      </c>
      <c r="D39" s="56" t="s">
        <v>153</v>
      </c>
      <c r="E39" s="61" t="s">
        <v>156</v>
      </c>
      <c r="F39" s="56" t="s">
        <v>69</v>
      </c>
      <c r="G39" s="56" t="s">
        <v>47</v>
      </c>
      <c r="H39" s="56" t="s">
        <v>116</v>
      </c>
      <c r="I39" s="56" t="s">
        <v>116</v>
      </c>
      <c r="J39" s="57">
        <v>50</v>
      </c>
      <c r="K39" s="56"/>
      <c r="L39" s="56"/>
      <c r="M39" s="56"/>
      <c r="N39" s="14" t="s">
        <v>40</v>
      </c>
      <c r="O39" s="56"/>
      <c r="P39" s="64"/>
      <c r="Q39" s="56">
        <v>219</v>
      </c>
      <c r="R39" s="56">
        <v>213</v>
      </c>
      <c r="S39" s="56">
        <v>6</v>
      </c>
      <c r="T39" s="56" t="s">
        <v>148</v>
      </c>
      <c r="U39" s="56" t="s">
        <v>142</v>
      </c>
      <c r="V39" s="56" t="s">
        <v>143</v>
      </c>
    </row>
    <row r="40" s="41" customFormat="1" ht="73.5" spans="1:22">
      <c r="A40" s="56">
        <v>11</v>
      </c>
      <c r="B40" s="56" t="s">
        <v>164</v>
      </c>
      <c r="C40" s="56" t="s">
        <v>34</v>
      </c>
      <c r="D40" s="56" t="s">
        <v>165</v>
      </c>
      <c r="E40" s="57" t="s">
        <v>166</v>
      </c>
      <c r="F40" s="56" t="s">
        <v>69</v>
      </c>
      <c r="G40" s="56" t="s">
        <v>47</v>
      </c>
      <c r="H40" s="56" t="s">
        <v>39</v>
      </c>
      <c r="I40" s="56" t="s">
        <v>39</v>
      </c>
      <c r="J40" s="57">
        <v>2.4</v>
      </c>
      <c r="K40" s="56"/>
      <c r="L40" s="56"/>
      <c r="M40" s="56"/>
      <c r="N40" s="14" t="s">
        <v>40</v>
      </c>
      <c r="O40" s="56"/>
      <c r="P40" s="64"/>
      <c r="Q40" s="55">
        <v>264</v>
      </c>
      <c r="R40" s="55">
        <v>264</v>
      </c>
      <c r="S40" s="82">
        <v>8</v>
      </c>
      <c r="T40" s="56" t="s">
        <v>148</v>
      </c>
      <c r="U40" s="56" t="s">
        <v>142</v>
      </c>
      <c r="V40" s="56" t="s">
        <v>143</v>
      </c>
    </row>
    <row r="41" s="41" customFormat="1" ht="73.5" spans="1:22">
      <c r="A41" s="56">
        <v>12</v>
      </c>
      <c r="B41" s="56" t="s">
        <v>167</v>
      </c>
      <c r="C41" s="56" t="s">
        <v>34</v>
      </c>
      <c r="D41" s="56" t="s">
        <v>165</v>
      </c>
      <c r="E41" s="57" t="s">
        <v>168</v>
      </c>
      <c r="F41" s="56" t="s">
        <v>69</v>
      </c>
      <c r="G41" s="56" t="s">
        <v>47</v>
      </c>
      <c r="H41" s="56" t="s">
        <v>39</v>
      </c>
      <c r="I41" s="56" t="s">
        <v>39</v>
      </c>
      <c r="J41" s="57">
        <v>23</v>
      </c>
      <c r="K41" s="56"/>
      <c r="L41" s="56"/>
      <c r="M41" s="56"/>
      <c r="N41" s="14" t="s">
        <v>40</v>
      </c>
      <c r="O41" s="56"/>
      <c r="P41" s="64"/>
      <c r="Q41" s="56">
        <v>110</v>
      </c>
      <c r="R41" s="56">
        <v>110</v>
      </c>
      <c r="S41" s="56">
        <v>3</v>
      </c>
      <c r="T41" s="56" t="s">
        <v>148</v>
      </c>
      <c r="U41" s="56" t="s">
        <v>142</v>
      </c>
      <c r="V41" s="56" t="s">
        <v>143</v>
      </c>
    </row>
    <row r="42" s="41" customFormat="1" ht="63" spans="1:22">
      <c r="A42" s="56" t="s">
        <v>169</v>
      </c>
      <c r="B42" s="56" t="s">
        <v>170</v>
      </c>
      <c r="C42" s="56" t="s">
        <v>34</v>
      </c>
      <c r="D42" s="56" t="s">
        <v>171</v>
      </c>
      <c r="E42" s="56" t="s">
        <v>172</v>
      </c>
      <c r="F42" s="56" t="s">
        <v>173</v>
      </c>
      <c r="G42" s="56" t="s">
        <v>48</v>
      </c>
      <c r="H42" s="56" t="s">
        <v>48</v>
      </c>
      <c r="I42" s="56" t="s">
        <v>48</v>
      </c>
      <c r="J42" s="56">
        <v>81.48</v>
      </c>
      <c r="K42" s="56"/>
      <c r="L42" s="56"/>
      <c r="M42" s="56"/>
      <c r="N42" s="56"/>
      <c r="O42" s="56"/>
      <c r="P42" s="56" t="s">
        <v>40</v>
      </c>
      <c r="Q42" s="56">
        <v>999</v>
      </c>
      <c r="R42" s="56">
        <v>200</v>
      </c>
      <c r="S42" s="56">
        <v>50</v>
      </c>
      <c r="T42" s="56" t="s">
        <v>174</v>
      </c>
      <c r="U42" s="56" t="s">
        <v>175</v>
      </c>
      <c r="V42" s="56"/>
    </row>
    <row r="43" s="41" customFormat="1" ht="26" customHeight="1" spans="1:24">
      <c r="A43" s="62" t="s">
        <v>176</v>
      </c>
      <c r="B43" s="63" t="s">
        <v>177</v>
      </c>
      <c r="C43" s="64"/>
      <c r="D43" s="64"/>
      <c r="E43" s="65"/>
      <c r="F43" s="64"/>
      <c r="G43" s="64"/>
      <c r="H43" s="64"/>
      <c r="I43" s="64"/>
      <c r="J43" s="75">
        <f>SUM(J44:J50)</f>
        <v>4593.92</v>
      </c>
      <c r="K43" s="75"/>
      <c r="L43" s="56"/>
      <c r="M43" s="56"/>
      <c r="N43" s="64"/>
      <c r="O43" s="64"/>
      <c r="P43" s="64"/>
      <c r="Q43" s="56">
        <f ca="1">SUM(Q28:Q44)</f>
        <v>1360</v>
      </c>
      <c r="R43" s="56">
        <f ca="1">SUM(R28:R44)</f>
        <v>715</v>
      </c>
      <c r="S43" s="56">
        <f ca="1">SUM(S28:S44)</f>
        <v>20</v>
      </c>
      <c r="T43" s="56"/>
      <c r="U43" s="78"/>
      <c r="V43" s="64"/>
      <c r="X43" s="56"/>
    </row>
    <row r="44" s="41" customFormat="1" ht="56" customHeight="1" spans="1:22">
      <c r="A44" s="55">
        <v>1</v>
      </c>
      <c r="B44" s="56" t="s">
        <v>178</v>
      </c>
      <c r="C44" s="56" t="s">
        <v>34</v>
      </c>
      <c r="D44" s="56" t="s">
        <v>179</v>
      </c>
      <c r="E44" s="57" t="s">
        <v>180</v>
      </c>
      <c r="F44" s="56" t="s">
        <v>181</v>
      </c>
      <c r="G44" s="56" t="s">
        <v>182</v>
      </c>
      <c r="H44" s="56" t="s">
        <v>98</v>
      </c>
      <c r="I44" s="56" t="s">
        <v>98</v>
      </c>
      <c r="J44" s="57">
        <v>85</v>
      </c>
      <c r="K44" s="56"/>
      <c r="L44" s="56"/>
      <c r="M44" s="56"/>
      <c r="N44" s="56"/>
      <c r="O44" s="14" t="s">
        <v>40</v>
      </c>
      <c r="P44" s="56"/>
      <c r="Q44" s="56">
        <v>800</v>
      </c>
      <c r="R44" s="56">
        <v>155</v>
      </c>
      <c r="S44" s="56">
        <v>20</v>
      </c>
      <c r="T44" s="56" t="s">
        <v>183</v>
      </c>
      <c r="U44" s="56" t="s">
        <v>134</v>
      </c>
      <c r="V44" s="55" t="s">
        <v>135</v>
      </c>
    </row>
    <row r="45" s="41" customFormat="1" ht="84" customHeight="1" spans="1:22">
      <c r="A45" s="55">
        <v>2</v>
      </c>
      <c r="B45" s="56" t="s">
        <v>184</v>
      </c>
      <c r="C45" s="56" t="s">
        <v>45</v>
      </c>
      <c r="D45" s="56" t="s">
        <v>185</v>
      </c>
      <c r="E45" s="57" t="s">
        <v>186</v>
      </c>
      <c r="F45" s="56" t="s">
        <v>69</v>
      </c>
      <c r="G45" s="56" t="s">
        <v>38</v>
      </c>
      <c r="H45" s="56" t="s">
        <v>38</v>
      </c>
      <c r="I45" s="56" t="s">
        <v>38</v>
      </c>
      <c r="J45" s="57">
        <v>2000</v>
      </c>
      <c r="K45" s="56"/>
      <c r="L45" s="56"/>
      <c r="M45" s="56"/>
      <c r="N45" s="64"/>
      <c r="O45" s="56" t="s">
        <v>40</v>
      </c>
      <c r="P45" s="64"/>
      <c r="Q45" s="56">
        <v>1233</v>
      </c>
      <c r="R45" s="56">
        <v>236</v>
      </c>
      <c r="S45" s="56">
        <v>0</v>
      </c>
      <c r="T45" s="56" t="s">
        <v>187</v>
      </c>
      <c r="U45" s="55" t="s">
        <v>134</v>
      </c>
      <c r="V45" s="55" t="s">
        <v>135</v>
      </c>
    </row>
    <row r="46" s="41" customFormat="1" ht="84" customHeight="1" spans="1:22">
      <c r="A46" s="55">
        <v>3</v>
      </c>
      <c r="B46" s="56" t="s">
        <v>188</v>
      </c>
      <c r="C46" s="56" t="s">
        <v>45</v>
      </c>
      <c r="D46" s="56" t="s">
        <v>118</v>
      </c>
      <c r="E46" s="57" t="s">
        <v>189</v>
      </c>
      <c r="F46" s="56" t="s">
        <v>69</v>
      </c>
      <c r="G46" s="56" t="s">
        <v>190</v>
      </c>
      <c r="H46" s="56" t="s">
        <v>190</v>
      </c>
      <c r="I46" s="56" t="s">
        <v>190</v>
      </c>
      <c r="J46" s="57">
        <v>1010</v>
      </c>
      <c r="K46" s="56"/>
      <c r="L46" s="56"/>
      <c r="M46" s="56"/>
      <c r="N46" s="64"/>
      <c r="O46" s="56" t="s">
        <v>40</v>
      </c>
      <c r="P46" s="64"/>
      <c r="Q46" s="56">
        <v>1233</v>
      </c>
      <c r="R46" s="56">
        <v>236</v>
      </c>
      <c r="S46" s="56">
        <v>0</v>
      </c>
      <c r="T46" s="56" t="s">
        <v>191</v>
      </c>
      <c r="U46" s="55" t="s">
        <v>134</v>
      </c>
      <c r="V46" s="55" t="s">
        <v>135</v>
      </c>
    </row>
    <row r="47" s="41" customFormat="1" ht="84" customHeight="1" spans="1:22">
      <c r="A47" s="55">
        <v>4</v>
      </c>
      <c r="B47" s="56" t="s">
        <v>192</v>
      </c>
      <c r="C47" s="56" t="s">
        <v>34</v>
      </c>
      <c r="D47" s="56" t="s">
        <v>118</v>
      </c>
      <c r="E47" s="57" t="s">
        <v>193</v>
      </c>
      <c r="F47" s="56" t="s">
        <v>69</v>
      </c>
      <c r="G47" s="56" t="s">
        <v>190</v>
      </c>
      <c r="H47" s="56" t="s">
        <v>190</v>
      </c>
      <c r="I47" s="56" t="s">
        <v>190</v>
      </c>
      <c r="J47" s="57">
        <v>200</v>
      </c>
      <c r="K47" s="56"/>
      <c r="L47" s="56"/>
      <c r="M47" s="56"/>
      <c r="N47" s="64"/>
      <c r="O47" s="56" t="s">
        <v>40</v>
      </c>
      <c r="P47" s="64"/>
      <c r="Q47" s="56">
        <v>1233</v>
      </c>
      <c r="R47" s="56">
        <v>236</v>
      </c>
      <c r="S47" s="56">
        <v>0</v>
      </c>
      <c r="T47" s="56" t="s">
        <v>191</v>
      </c>
      <c r="U47" s="55" t="s">
        <v>134</v>
      </c>
      <c r="V47" s="55" t="s">
        <v>135</v>
      </c>
    </row>
    <row r="48" s="41" customFormat="1" ht="84" customHeight="1" spans="1:22">
      <c r="A48" s="55">
        <v>5</v>
      </c>
      <c r="B48" s="56" t="s">
        <v>194</v>
      </c>
      <c r="C48" s="56" t="s">
        <v>45</v>
      </c>
      <c r="D48" s="56" t="s">
        <v>59</v>
      </c>
      <c r="E48" s="57" t="s">
        <v>195</v>
      </c>
      <c r="F48" s="56" t="s">
        <v>69</v>
      </c>
      <c r="G48" s="56" t="s">
        <v>190</v>
      </c>
      <c r="H48" s="56" t="s">
        <v>190</v>
      </c>
      <c r="I48" s="56" t="s">
        <v>190</v>
      </c>
      <c r="J48" s="57">
        <v>570.07</v>
      </c>
      <c r="K48" s="56"/>
      <c r="L48" s="56"/>
      <c r="M48" s="56"/>
      <c r="N48" s="64"/>
      <c r="O48" s="56" t="s">
        <v>40</v>
      </c>
      <c r="P48" s="64"/>
      <c r="Q48" s="56">
        <v>1233</v>
      </c>
      <c r="R48" s="56">
        <v>236</v>
      </c>
      <c r="S48" s="56">
        <v>0</v>
      </c>
      <c r="T48" s="56" t="s">
        <v>191</v>
      </c>
      <c r="U48" s="55" t="s">
        <v>134</v>
      </c>
      <c r="V48" s="55" t="s">
        <v>135</v>
      </c>
    </row>
    <row r="49" s="41" customFormat="1" ht="84" customHeight="1" spans="1:22">
      <c r="A49" s="55">
        <v>6</v>
      </c>
      <c r="B49" s="56" t="s">
        <v>196</v>
      </c>
      <c r="C49" s="56" t="s">
        <v>34</v>
      </c>
      <c r="D49" s="56" t="s">
        <v>100</v>
      </c>
      <c r="E49" s="57" t="s">
        <v>197</v>
      </c>
      <c r="F49" s="56" t="s">
        <v>69</v>
      </c>
      <c r="G49" s="56" t="s">
        <v>38</v>
      </c>
      <c r="H49" s="56" t="s">
        <v>38</v>
      </c>
      <c r="I49" s="56" t="s">
        <v>38</v>
      </c>
      <c r="J49" s="57">
        <v>138.85</v>
      </c>
      <c r="K49" s="56"/>
      <c r="L49" s="56"/>
      <c r="M49" s="56"/>
      <c r="N49" s="64"/>
      <c r="O49" s="56" t="s">
        <v>40</v>
      </c>
      <c r="P49" s="64"/>
      <c r="Q49" s="56">
        <v>416</v>
      </c>
      <c r="R49" s="56">
        <v>147</v>
      </c>
      <c r="S49" s="56">
        <v>0</v>
      </c>
      <c r="T49" s="56" t="s">
        <v>187</v>
      </c>
      <c r="U49" s="55" t="s">
        <v>134</v>
      </c>
      <c r="V49" s="55" t="s">
        <v>135</v>
      </c>
    </row>
    <row r="50" s="41" customFormat="1" ht="84" customHeight="1" spans="1:22">
      <c r="A50" s="55">
        <v>7</v>
      </c>
      <c r="B50" s="56" t="s">
        <v>198</v>
      </c>
      <c r="C50" s="56" t="s">
        <v>34</v>
      </c>
      <c r="D50" s="56" t="s">
        <v>50</v>
      </c>
      <c r="E50" s="57" t="s">
        <v>199</v>
      </c>
      <c r="F50" s="56" t="s">
        <v>69</v>
      </c>
      <c r="G50" s="56" t="s">
        <v>190</v>
      </c>
      <c r="H50" s="56" t="s">
        <v>190</v>
      </c>
      <c r="I50" s="56" t="s">
        <v>190</v>
      </c>
      <c r="J50" s="57">
        <v>590</v>
      </c>
      <c r="K50" s="56"/>
      <c r="L50" s="56"/>
      <c r="M50" s="56"/>
      <c r="N50" s="56"/>
      <c r="O50" s="56" t="s">
        <v>40</v>
      </c>
      <c r="P50" s="64"/>
      <c r="Q50" s="56">
        <v>209</v>
      </c>
      <c r="R50" s="56">
        <v>209</v>
      </c>
      <c r="S50" s="56">
        <v>0</v>
      </c>
      <c r="T50" s="56" t="s">
        <v>191</v>
      </c>
      <c r="U50" s="55" t="s">
        <v>134</v>
      </c>
      <c r="V50" s="55" t="s">
        <v>135</v>
      </c>
    </row>
    <row r="51" s="41" customFormat="1" ht="39" customHeight="1" spans="1:22">
      <c r="A51" s="63" t="s">
        <v>200</v>
      </c>
      <c r="B51" s="63" t="s">
        <v>201</v>
      </c>
      <c r="C51" s="64"/>
      <c r="D51" s="64"/>
      <c r="E51" s="65"/>
      <c r="F51" s="64"/>
      <c r="G51" s="64"/>
      <c r="H51" s="64"/>
      <c r="I51" s="64"/>
      <c r="J51" s="75">
        <f>SUM(J52:J62)</f>
        <v>1100</v>
      </c>
      <c r="K51" s="75"/>
      <c r="L51" s="56"/>
      <c r="M51" s="64"/>
      <c r="N51" s="64"/>
      <c r="O51" s="64"/>
      <c r="P51" s="64"/>
      <c r="Q51" s="61">
        <f>SUM(Q52:Q62)</f>
        <v>3746</v>
      </c>
      <c r="R51" s="61">
        <f>SUM(R52:R62)</f>
        <v>1229</v>
      </c>
      <c r="S51" s="61">
        <f>SUM(S52:S62)</f>
        <v>37</v>
      </c>
      <c r="T51" s="64"/>
      <c r="U51" s="55"/>
      <c r="V51" s="64"/>
    </row>
    <row r="52" s="41" customFormat="1" ht="63" spans="1:22">
      <c r="A52" s="56">
        <v>1</v>
      </c>
      <c r="B52" s="56" t="s">
        <v>202</v>
      </c>
      <c r="C52" s="56" t="s">
        <v>34</v>
      </c>
      <c r="D52" s="56" t="s">
        <v>203</v>
      </c>
      <c r="E52" s="57" t="s">
        <v>204</v>
      </c>
      <c r="F52" s="56" t="s">
        <v>205</v>
      </c>
      <c r="G52" s="66" t="s">
        <v>206</v>
      </c>
      <c r="H52" s="56" t="s">
        <v>39</v>
      </c>
      <c r="I52" s="56" t="s">
        <v>39</v>
      </c>
      <c r="J52" s="57">
        <v>100</v>
      </c>
      <c r="K52" s="56"/>
      <c r="L52" s="56"/>
      <c r="M52" s="56"/>
      <c r="N52" s="56"/>
      <c r="O52" s="14" t="s">
        <v>40</v>
      </c>
      <c r="P52" s="56"/>
      <c r="Q52" s="56">
        <v>221</v>
      </c>
      <c r="R52" s="56">
        <v>75</v>
      </c>
      <c r="S52" s="56">
        <v>4</v>
      </c>
      <c r="T52" s="55" t="s">
        <v>207</v>
      </c>
      <c r="U52" s="55" t="s">
        <v>134</v>
      </c>
      <c r="V52" s="55" t="s">
        <v>135</v>
      </c>
    </row>
    <row r="53" s="41" customFormat="1" ht="63" spans="1:22">
      <c r="A53" s="56">
        <v>2</v>
      </c>
      <c r="B53" s="56" t="s">
        <v>208</v>
      </c>
      <c r="C53" s="56" t="s">
        <v>34</v>
      </c>
      <c r="D53" s="56" t="s">
        <v>209</v>
      </c>
      <c r="E53" s="57" t="s">
        <v>210</v>
      </c>
      <c r="F53" s="56" t="s">
        <v>205</v>
      </c>
      <c r="G53" s="66" t="s">
        <v>206</v>
      </c>
      <c r="H53" s="56" t="s">
        <v>86</v>
      </c>
      <c r="I53" s="56" t="s">
        <v>86</v>
      </c>
      <c r="J53" s="57">
        <v>150</v>
      </c>
      <c r="K53" s="56"/>
      <c r="L53" s="56"/>
      <c r="M53" s="56"/>
      <c r="N53" s="56"/>
      <c r="O53" s="14" t="s">
        <v>40</v>
      </c>
      <c r="P53" s="56"/>
      <c r="Q53" s="56">
        <v>279</v>
      </c>
      <c r="R53" s="56">
        <v>114</v>
      </c>
      <c r="S53" s="56">
        <v>0</v>
      </c>
      <c r="T53" s="55" t="s">
        <v>207</v>
      </c>
      <c r="U53" s="55" t="s">
        <v>134</v>
      </c>
      <c r="V53" s="55" t="s">
        <v>135</v>
      </c>
    </row>
    <row r="54" s="41" customFormat="1" ht="63" spans="1:22">
      <c r="A54" s="56">
        <v>3</v>
      </c>
      <c r="B54" s="56" t="s">
        <v>211</v>
      </c>
      <c r="C54" s="56" t="s">
        <v>34</v>
      </c>
      <c r="D54" s="56" t="s">
        <v>212</v>
      </c>
      <c r="E54" s="57" t="s">
        <v>213</v>
      </c>
      <c r="F54" s="56" t="s">
        <v>69</v>
      </c>
      <c r="G54" s="66" t="s">
        <v>206</v>
      </c>
      <c r="H54" s="56" t="s">
        <v>86</v>
      </c>
      <c r="I54" s="56" t="s">
        <v>86</v>
      </c>
      <c r="J54" s="57">
        <v>50</v>
      </c>
      <c r="K54" s="56"/>
      <c r="L54" s="76"/>
      <c r="M54" s="76"/>
      <c r="N54" s="56"/>
      <c r="O54" s="56" t="s">
        <v>40</v>
      </c>
      <c r="P54" s="74"/>
      <c r="Q54" s="56">
        <v>416</v>
      </c>
      <c r="R54" s="56">
        <v>147</v>
      </c>
      <c r="S54" s="56">
        <v>0</v>
      </c>
      <c r="T54" s="55" t="s">
        <v>207</v>
      </c>
      <c r="U54" s="55" t="s">
        <v>134</v>
      </c>
      <c r="V54" s="55" t="s">
        <v>135</v>
      </c>
    </row>
    <row r="55" s="41" customFormat="1" ht="63" spans="1:22">
      <c r="A55" s="56">
        <v>4</v>
      </c>
      <c r="B55" s="56" t="s">
        <v>214</v>
      </c>
      <c r="C55" s="56" t="s">
        <v>34</v>
      </c>
      <c r="D55" s="56" t="s">
        <v>215</v>
      </c>
      <c r="E55" s="57" t="s">
        <v>216</v>
      </c>
      <c r="F55" s="56" t="s">
        <v>205</v>
      </c>
      <c r="G55" s="66" t="s">
        <v>206</v>
      </c>
      <c r="H55" s="56" t="s">
        <v>80</v>
      </c>
      <c r="I55" s="56" t="s">
        <v>80</v>
      </c>
      <c r="J55" s="57">
        <v>100</v>
      </c>
      <c r="K55" s="56"/>
      <c r="L55" s="56"/>
      <c r="M55" s="56"/>
      <c r="N55" s="56"/>
      <c r="O55" s="14" t="s">
        <v>40</v>
      </c>
      <c r="P55" s="56"/>
      <c r="Q55" s="56">
        <v>755</v>
      </c>
      <c r="R55" s="56">
        <v>271</v>
      </c>
      <c r="S55" s="56">
        <v>13</v>
      </c>
      <c r="T55" s="55" t="s">
        <v>207</v>
      </c>
      <c r="U55" s="55" t="s">
        <v>134</v>
      </c>
      <c r="V55" s="55" t="s">
        <v>135</v>
      </c>
    </row>
    <row r="56" s="41" customFormat="1" ht="63" spans="1:22">
      <c r="A56" s="56">
        <v>5</v>
      </c>
      <c r="B56" s="56" t="s">
        <v>217</v>
      </c>
      <c r="C56" s="56" t="s">
        <v>34</v>
      </c>
      <c r="D56" s="56" t="s">
        <v>218</v>
      </c>
      <c r="E56" s="57" t="s">
        <v>219</v>
      </c>
      <c r="F56" s="56" t="s">
        <v>205</v>
      </c>
      <c r="G56" s="66" t="s">
        <v>206</v>
      </c>
      <c r="H56" s="56" t="s">
        <v>80</v>
      </c>
      <c r="I56" s="56" t="s">
        <v>80</v>
      </c>
      <c r="J56" s="57">
        <v>100</v>
      </c>
      <c r="K56" s="56"/>
      <c r="L56" s="56"/>
      <c r="M56" s="56"/>
      <c r="N56" s="56"/>
      <c r="O56" s="14" t="s">
        <v>40</v>
      </c>
      <c r="P56" s="56"/>
      <c r="Q56" s="56">
        <v>268</v>
      </c>
      <c r="R56" s="56">
        <v>132</v>
      </c>
      <c r="S56" s="56">
        <v>2</v>
      </c>
      <c r="T56" s="55" t="s">
        <v>207</v>
      </c>
      <c r="U56" s="55" t="s">
        <v>134</v>
      </c>
      <c r="V56" s="55" t="s">
        <v>135</v>
      </c>
    </row>
    <row r="57" s="41" customFormat="1" ht="63" spans="1:22">
      <c r="A57" s="56">
        <v>6</v>
      </c>
      <c r="B57" s="56" t="s">
        <v>220</v>
      </c>
      <c r="C57" s="56" t="s">
        <v>34</v>
      </c>
      <c r="D57" s="56" t="s">
        <v>221</v>
      </c>
      <c r="E57" s="57" t="s">
        <v>222</v>
      </c>
      <c r="F57" s="56" t="s">
        <v>69</v>
      </c>
      <c r="G57" s="66" t="s">
        <v>206</v>
      </c>
      <c r="H57" s="56" t="s">
        <v>65</v>
      </c>
      <c r="I57" s="56" t="s">
        <v>65</v>
      </c>
      <c r="J57" s="57">
        <v>100</v>
      </c>
      <c r="K57" s="56"/>
      <c r="L57" s="56"/>
      <c r="M57" s="56"/>
      <c r="N57" s="56"/>
      <c r="O57" s="14" t="s">
        <v>40</v>
      </c>
      <c r="P57" s="56"/>
      <c r="Q57" s="56">
        <v>140</v>
      </c>
      <c r="R57" s="56">
        <v>80</v>
      </c>
      <c r="S57" s="56">
        <v>0</v>
      </c>
      <c r="T57" s="55" t="s">
        <v>207</v>
      </c>
      <c r="U57" s="55" t="s">
        <v>134</v>
      </c>
      <c r="V57" s="55" t="s">
        <v>135</v>
      </c>
    </row>
    <row r="58" s="41" customFormat="1" ht="63" spans="1:22">
      <c r="A58" s="56">
        <v>7</v>
      </c>
      <c r="B58" s="56" t="s">
        <v>223</v>
      </c>
      <c r="C58" s="56" t="s">
        <v>34</v>
      </c>
      <c r="D58" s="56" t="s">
        <v>114</v>
      </c>
      <c r="E58" s="57" t="s">
        <v>224</v>
      </c>
      <c r="F58" s="56" t="s">
        <v>205</v>
      </c>
      <c r="G58" s="66" t="s">
        <v>206</v>
      </c>
      <c r="H58" s="56" t="s">
        <v>116</v>
      </c>
      <c r="I58" s="56" t="s">
        <v>116</v>
      </c>
      <c r="J58" s="57">
        <v>100</v>
      </c>
      <c r="K58" s="56"/>
      <c r="L58" s="56"/>
      <c r="M58" s="56"/>
      <c r="N58" s="56"/>
      <c r="O58" s="14" t="s">
        <v>40</v>
      </c>
      <c r="P58" s="56"/>
      <c r="Q58" s="56">
        <v>256</v>
      </c>
      <c r="R58" s="56">
        <v>151</v>
      </c>
      <c r="S58" s="56">
        <v>5</v>
      </c>
      <c r="T58" s="55" t="s">
        <v>207</v>
      </c>
      <c r="U58" s="55" t="s">
        <v>134</v>
      </c>
      <c r="V58" s="55" t="s">
        <v>135</v>
      </c>
    </row>
    <row r="59" s="41" customFormat="1" ht="70" customHeight="1" spans="1:22">
      <c r="A59" s="56">
        <v>8</v>
      </c>
      <c r="B59" s="56" t="s">
        <v>225</v>
      </c>
      <c r="C59" s="56" t="s">
        <v>34</v>
      </c>
      <c r="D59" s="56" t="s">
        <v>226</v>
      </c>
      <c r="E59" s="57" t="s">
        <v>227</v>
      </c>
      <c r="F59" s="56" t="s">
        <v>205</v>
      </c>
      <c r="G59" s="66" t="s">
        <v>206</v>
      </c>
      <c r="H59" s="56" t="s">
        <v>74</v>
      </c>
      <c r="I59" s="56" t="s">
        <v>74</v>
      </c>
      <c r="J59" s="57">
        <v>100</v>
      </c>
      <c r="K59" s="56"/>
      <c r="L59" s="56"/>
      <c r="M59" s="56"/>
      <c r="N59" s="56"/>
      <c r="O59" s="14" t="s">
        <v>40</v>
      </c>
      <c r="P59" s="56"/>
      <c r="Q59" s="56">
        <v>269</v>
      </c>
      <c r="R59" s="56">
        <v>83</v>
      </c>
      <c r="S59" s="56">
        <v>7</v>
      </c>
      <c r="T59" s="55" t="s">
        <v>207</v>
      </c>
      <c r="U59" s="55" t="s">
        <v>134</v>
      </c>
      <c r="V59" s="55" t="s">
        <v>135</v>
      </c>
    </row>
    <row r="60" s="41" customFormat="1" ht="68" customHeight="1" spans="1:22">
      <c r="A60" s="56">
        <v>9</v>
      </c>
      <c r="B60" s="56" t="s">
        <v>228</v>
      </c>
      <c r="C60" s="56" t="s">
        <v>34</v>
      </c>
      <c r="D60" s="56" t="s">
        <v>229</v>
      </c>
      <c r="E60" s="57" t="s">
        <v>230</v>
      </c>
      <c r="F60" s="56" t="s">
        <v>205</v>
      </c>
      <c r="G60" s="66" t="s">
        <v>206</v>
      </c>
      <c r="H60" s="56" t="s">
        <v>74</v>
      </c>
      <c r="I60" s="56" t="s">
        <v>74</v>
      </c>
      <c r="J60" s="57">
        <v>100</v>
      </c>
      <c r="K60" s="56"/>
      <c r="L60" s="56"/>
      <c r="M60" s="56"/>
      <c r="N60" s="56"/>
      <c r="O60" s="14" t="s">
        <v>40</v>
      </c>
      <c r="P60" s="56"/>
      <c r="Q60" s="56">
        <v>236</v>
      </c>
      <c r="R60" s="56">
        <v>17</v>
      </c>
      <c r="S60" s="56">
        <v>3</v>
      </c>
      <c r="T60" s="55" t="s">
        <v>207</v>
      </c>
      <c r="U60" s="55" t="s">
        <v>134</v>
      </c>
      <c r="V60" s="55" t="s">
        <v>135</v>
      </c>
    </row>
    <row r="61" s="41" customFormat="1" ht="69" customHeight="1" spans="1:22">
      <c r="A61" s="56">
        <v>10</v>
      </c>
      <c r="B61" s="56" t="s">
        <v>231</v>
      </c>
      <c r="C61" s="56" t="s">
        <v>34</v>
      </c>
      <c r="D61" s="56" t="s">
        <v>232</v>
      </c>
      <c r="E61" s="57" t="s">
        <v>233</v>
      </c>
      <c r="F61" s="56" t="s">
        <v>205</v>
      </c>
      <c r="G61" s="66" t="s">
        <v>206</v>
      </c>
      <c r="H61" s="56" t="s">
        <v>53</v>
      </c>
      <c r="I61" s="56" t="s">
        <v>53</v>
      </c>
      <c r="J61" s="57">
        <v>100</v>
      </c>
      <c r="K61" s="56"/>
      <c r="L61" s="56"/>
      <c r="M61" s="56"/>
      <c r="N61" s="56"/>
      <c r="O61" s="14" t="s">
        <v>40</v>
      </c>
      <c r="P61" s="56"/>
      <c r="Q61" s="56">
        <v>371</v>
      </c>
      <c r="R61" s="56">
        <v>91</v>
      </c>
      <c r="S61" s="56">
        <v>0</v>
      </c>
      <c r="T61" s="55" t="s">
        <v>207</v>
      </c>
      <c r="U61" s="55" t="s">
        <v>134</v>
      </c>
      <c r="V61" s="55" t="s">
        <v>135</v>
      </c>
    </row>
    <row r="62" s="41" customFormat="1" ht="70" customHeight="1" spans="1:22">
      <c r="A62" s="56">
        <v>11</v>
      </c>
      <c r="B62" s="58" t="s">
        <v>234</v>
      </c>
      <c r="C62" s="58" t="s">
        <v>34</v>
      </c>
      <c r="D62" s="58" t="s">
        <v>235</v>
      </c>
      <c r="E62" s="57" t="s">
        <v>236</v>
      </c>
      <c r="F62" s="58" t="s">
        <v>69</v>
      </c>
      <c r="G62" s="66" t="s">
        <v>206</v>
      </c>
      <c r="H62" s="58" t="s">
        <v>98</v>
      </c>
      <c r="I62" s="58" t="s">
        <v>98</v>
      </c>
      <c r="J62" s="57">
        <v>100</v>
      </c>
      <c r="K62" s="56"/>
      <c r="L62" s="56"/>
      <c r="M62" s="56"/>
      <c r="N62" s="56"/>
      <c r="O62" s="14" t="s">
        <v>40</v>
      </c>
      <c r="P62" s="56"/>
      <c r="Q62" s="56">
        <v>535</v>
      </c>
      <c r="R62" s="56">
        <v>68</v>
      </c>
      <c r="S62" s="56">
        <v>3</v>
      </c>
      <c r="T62" s="55" t="s">
        <v>207</v>
      </c>
      <c r="U62" s="55" t="s">
        <v>134</v>
      </c>
      <c r="V62" s="55" t="s">
        <v>135</v>
      </c>
    </row>
    <row r="63" s="41" customFormat="1" ht="47" customHeight="1" spans="1:22">
      <c r="A63" s="63" t="s">
        <v>237</v>
      </c>
      <c r="B63" s="63" t="s">
        <v>238</v>
      </c>
      <c r="C63" s="66" t="s">
        <v>34</v>
      </c>
      <c r="D63" s="60" t="s">
        <v>171</v>
      </c>
      <c r="E63" s="67"/>
      <c r="F63" s="64"/>
      <c r="G63" s="64"/>
      <c r="H63" s="64"/>
      <c r="I63" s="64"/>
      <c r="J63" s="57">
        <f>SUM(J64:J71)</f>
        <v>89.25</v>
      </c>
      <c r="K63" s="77"/>
      <c r="L63" s="78"/>
      <c r="M63" s="64"/>
      <c r="N63" s="64"/>
      <c r="O63" s="64"/>
      <c r="P63" s="64"/>
      <c r="Q63" s="55">
        <f>SUM(Q64:Q71)</f>
        <v>512</v>
      </c>
      <c r="R63" s="55">
        <f>SUM(R64:R71)</f>
        <v>512</v>
      </c>
      <c r="S63" s="55">
        <f>SUM(S64:S71)</f>
        <v>10</v>
      </c>
      <c r="T63" s="55" t="s">
        <v>239</v>
      </c>
      <c r="U63" s="55" t="s">
        <v>240</v>
      </c>
      <c r="V63" s="64"/>
    </row>
    <row r="64" s="41" customFormat="1" ht="114" customHeight="1" spans="1:22">
      <c r="A64" s="58">
        <v>1</v>
      </c>
      <c r="B64" s="58" t="s">
        <v>241</v>
      </c>
      <c r="C64" s="58" t="s">
        <v>34</v>
      </c>
      <c r="D64" s="58" t="s">
        <v>165</v>
      </c>
      <c r="E64" s="66" t="s">
        <v>242</v>
      </c>
      <c r="F64" s="56" t="s">
        <v>173</v>
      </c>
      <c r="G64" s="68" t="s">
        <v>48</v>
      </c>
      <c r="H64" s="68" t="s">
        <v>48</v>
      </c>
      <c r="I64" s="58" t="s">
        <v>39</v>
      </c>
      <c r="J64" s="59">
        <v>4.5</v>
      </c>
      <c r="K64" s="79"/>
      <c r="L64" s="80"/>
      <c r="M64" s="64"/>
      <c r="N64" s="64"/>
      <c r="O64" s="64"/>
      <c r="P64" s="73" t="s">
        <v>40</v>
      </c>
      <c r="Q64" s="55">
        <v>30</v>
      </c>
      <c r="R64" s="55">
        <v>30</v>
      </c>
      <c r="S64" s="82">
        <v>1</v>
      </c>
      <c r="T64" s="55" t="s">
        <v>243</v>
      </c>
      <c r="U64" s="55" t="s">
        <v>244</v>
      </c>
      <c r="V64" s="64"/>
    </row>
    <row r="65" s="41" customFormat="1" ht="114" customHeight="1" spans="1:22">
      <c r="A65" s="58">
        <v>2</v>
      </c>
      <c r="B65" s="60" t="s">
        <v>245</v>
      </c>
      <c r="C65" s="60" t="s">
        <v>34</v>
      </c>
      <c r="D65" s="60" t="s">
        <v>139</v>
      </c>
      <c r="E65" s="66" t="s">
        <v>242</v>
      </c>
      <c r="F65" s="60" t="s">
        <v>112</v>
      </c>
      <c r="G65" s="68" t="s">
        <v>48</v>
      </c>
      <c r="H65" s="68" t="s">
        <v>48</v>
      </c>
      <c r="I65" s="60" t="s">
        <v>80</v>
      </c>
      <c r="J65" s="66">
        <v>24.9</v>
      </c>
      <c r="K65" s="60"/>
      <c r="L65" s="60"/>
      <c r="M65" s="60"/>
      <c r="N65" s="60"/>
      <c r="O65" s="60"/>
      <c r="P65" s="60" t="s">
        <v>40</v>
      </c>
      <c r="Q65" s="60">
        <v>84</v>
      </c>
      <c r="R65" s="60">
        <v>84</v>
      </c>
      <c r="S65" s="60">
        <v>0</v>
      </c>
      <c r="T65" s="60" t="s">
        <v>246</v>
      </c>
      <c r="U65" s="55" t="s">
        <v>247</v>
      </c>
      <c r="V65" s="64"/>
    </row>
    <row r="66" s="41" customFormat="1" ht="114" customHeight="1" spans="1:22">
      <c r="A66" s="58">
        <v>3</v>
      </c>
      <c r="B66" s="58" t="s">
        <v>248</v>
      </c>
      <c r="C66" s="58" t="s">
        <v>34</v>
      </c>
      <c r="D66" s="58" t="s">
        <v>83</v>
      </c>
      <c r="E66" s="66" t="s">
        <v>242</v>
      </c>
      <c r="F66" s="56" t="s">
        <v>173</v>
      </c>
      <c r="G66" s="68" t="s">
        <v>48</v>
      </c>
      <c r="H66" s="68" t="s">
        <v>48</v>
      </c>
      <c r="I66" s="58" t="s">
        <v>86</v>
      </c>
      <c r="J66" s="61">
        <v>8.85</v>
      </c>
      <c r="K66" s="73"/>
      <c r="L66" s="55"/>
      <c r="M66" s="55"/>
      <c r="N66" s="55"/>
      <c r="O66" s="64"/>
      <c r="P66" s="73" t="s">
        <v>40</v>
      </c>
      <c r="Q66" s="55">
        <v>58</v>
      </c>
      <c r="R66" s="55">
        <v>58</v>
      </c>
      <c r="S66" s="55">
        <v>0</v>
      </c>
      <c r="T66" s="55" t="s">
        <v>249</v>
      </c>
      <c r="U66" s="55" t="s">
        <v>250</v>
      </c>
      <c r="V66" s="64"/>
    </row>
    <row r="67" s="41" customFormat="1" ht="114" customHeight="1" spans="1:22">
      <c r="A67" s="58">
        <v>4</v>
      </c>
      <c r="B67" s="55" t="s">
        <v>251</v>
      </c>
      <c r="C67" s="61" t="s">
        <v>34</v>
      </c>
      <c r="D67" s="55" t="s">
        <v>159</v>
      </c>
      <c r="E67" s="66" t="s">
        <v>242</v>
      </c>
      <c r="F67" s="55" t="s">
        <v>112</v>
      </c>
      <c r="G67" s="68" t="s">
        <v>48</v>
      </c>
      <c r="H67" s="68" t="s">
        <v>48</v>
      </c>
      <c r="I67" s="56" t="s">
        <v>98</v>
      </c>
      <c r="J67" s="61">
        <v>4.5</v>
      </c>
      <c r="K67" s="73"/>
      <c r="L67" s="55"/>
      <c r="M67" s="55"/>
      <c r="N67" s="55"/>
      <c r="O67" s="74"/>
      <c r="P67" s="73" t="s">
        <v>40</v>
      </c>
      <c r="Q67" s="55">
        <v>30</v>
      </c>
      <c r="R67" s="55">
        <v>30</v>
      </c>
      <c r="S67" s="55">
        <v>0</v>
      </c>
      <c r="T67" s="55" t="s">
        <v>243</v>
      </c>
      <c r="U67" s="55" t="s">
        <v>244</v>
      </c>
      <c r="V67" s="64"/>
    </row>
    <row r="68" s="41" customFormat="1" ht="114" customHeight="1" spans="1:22">
      <c r="A68" s="58">
        <v>5</v>
      </c>
      <c r="B68" s="58" t="s">
        <v>252</v>
      </c>
      <c r="C68" s="61" t="s">
        <v>34</v>
      </c>
      <c r="D68" s="55" t="s">
        <v>59</v>
      </c>
      <c r="E68" s="66" t="s">
        <v>242</v>
      </c>
      <c r="F68" s="55" t="s">
        <v>112</v>
      </c>
      <c r="G68" s="68" t="s">
        <v>48</v>
      </c>
      <c r="H68" s="68" t="s">
        <v>48</v>
      </c>
      <c r="I68" s="55" t="s">
        <v>53</v>
      </c>
      <c r="J68" s="61">
        <v>6.9</v>
      </c>
      <c r="K68" s="73"/>
      <c r="L68" s="55"/>
      <c r="M68" s="55"/>
      <c r="N68" s="55"/>
      <c r="O68" s="64"/>
      <c r="P68" s="73" t="s">
        <v>40</v>
      </c>
      <c r="Q68" s="55">
        <v>46</v>
      </c>
      <c r="R68" s="55">
        <v>46</v>
      </c>
      <c r="S68" s="55">
        <v>0</v>
      </c>
      <c r="T68" s="55" t="s">
        <v>253</v>
      </c>
      <c r="U68" s="55" t="s">
        <v>254</v>
      </c>
      <c r="V68" s="64"/>
    </row>
    <row r="69" s="41" customFormat="1" ht="114" customHeight="1" spans="1:22">
      <c r="A69" s="58">
        <v>6</v>
      </c>
      <c r="B69" s="55" t="s">
        <v>255</v>
      </c>
      <c r="C69" s="61" t="s">
        <v>34</v>
      </c>
      <c r="D69" s="55" t="s">
        <v>145</v>
      </c>
      <c r="E69" s="66" t="s">
        <v>242</v>
      </c>
      <c r="F69" s="55" t="s">
        <v>112</v>
      </c>
      <c r="G69" s="68" t="s">
        <v>48</v>
      </c>
      <c r="H69" s="68" t="s">
        <v>48</v>
      </c>
      <c r="I69" s="55" t="s">
        <v>65</v>
      </c>
      <c r="J69" s="61">
        <v>11.1</v>
      </c>
      <c r="K69" s="73"/>
      <c r="L69" s="55"/>
      <c r="M69" s="55"/>
      <c r="N69" s="55"/>
      <c r="O69" s="64"/>
      <c r="P69" s="73" t="s">
        <v>40</v>
      </c>
      <c r="Q69" s="55">
        <v>74</v>
      </c>
      <c r="R69" s="55">
        <v>74</v>
      </c>
      <c r="S69" s="55">
        <v>0</v>
      </c>
      <c r="T69" s="55" t="s">
        <v>256</v>
      </c>
      <c r="U69" s="55" t="s">
        <v>257</v>
      </c>
      <c r="V69" s="64"/>
    </row>
    <row r="70" s="41" customFormat="1" ht="114" customHeight="1" spans="1:22">
      <c r="A70" s="58">
        <v>7</v>
      </c>
      <c r="B70" s="58" t="s">
        <v>258</v>
      </c>
      <c r="C70" s="58" t="s">
        <v>34</v>
      </c>
      <c r="D70" s="58" t="s">
        <v>259</v>
      </c>
      <c r="E70" s="66" t="s">
        <v>242</v>
      </c>
      <c r="F70" s="56" t="s">
        <v>173</v>
      </c>
      <c r="G70" s="68" t="s">
        <v>48</v>
      </c>
      <c r="H70" s="68" t="s">
        <v>48</v>
      </c>
      <c r="I70" s="58" t="s">
        <v>74</v>
      </c>
      <c r="J70" s="61">
        <v>13.5</v>
      </c>
      <c r="K70" s="79"/>
      <c r="L70" s="80"/>
      <c r="M70" s="64"/>
      <c r="N70" s="64"/>
      <c r="O70" s="64"/>
      <c r="P70" s="73" t="s">
        <v>40</v>
      </c>
      <c r="Q70" s="55">
        <v>90</v>
      </c>
      <c r="R70" s="55">
        <v>90</v>
      </c>
      <c r="S70" s="82">
        <v>6</v>
      </c>
      <c r="T70" s="55" t="s">
        <v>260</v>
      </c>
      <c r="U70" s="55" t="s">
        <v>261</v>
      </c>
      <c r="V70" s="64"/>
    </row>
    <row r="71" s="41" customFormat="1" ht="114" customHeight="1" spans="1:22">
      <c r="A71" s="58">
        <v>8</v>
      </c>
      <c r="B71" s="58" t="s">
        <v>262</v>
      </c>
      <c r="C71" s="58" t="s">
        <v>34</v>
      </c>
      <c r="D71" s="58" t="s">
        <v>153</v>
      </c>
      <c r="E71" s="66" t="s">
        <v>242</v>
      </c>
      <c r="F71" s="56" t="s">
        <v>173</v>
      </c>
      <c r="G71" s="68" t="s">
        <v>48</v>
      </c>
      <c r="H71" s="68" t="s">
        <v>48</v>
      </c>
      <c r="I71" s="58" t="s">
        <v>116</v>
      </c>
      <c r="J71" s="61">
        <v>15</v>
      </c>
      <c r="K71" s="79"/>
      <c r="L71" s="80"/>
      <c r="M71" s="64"/>
      <c r="N71" s="64"/>
      <c r="O71" s="64"/>
      <c r="P71" s="73" t="s">
        <v>40</v>
      </c>
      <c r="Q71" s="55">
        <v>100</v>
      </c>
      <c r="R71" s="55">
        <v>100</v>
      </c>
      <c r="S71" s="82">
        <v>3</v>
      </c>
      <c r="T71" s="55" t="s">
        <v>263</v>
      </c>
      <c r="U71" s="55" t="s">
        <v>264</v>
      </c>
      <c r="V71" s="64"/>
    </row>
    <row r="72" s="41" customFormat="1" ht="42" customHeight="1" spans="1:22">
      <c r="A72" s="63" t="s">
        <v>265</v>
      </c>
      <c r="B72" s="12" t="s">
        <v>266</v>
      </c>
      <c r="C72" s="58"/>
      <c r="D72" s="58"/>
      <c r="E72" s="60"/>
      <c r="F72" s="56"/>
      <c r="G72" s="68"/>
      <c r="H72" s="68"/>
      <c r="I72" s="58"/>
      <c r="J72" s="61">
        <f>J73+J74+J75+J76+J77</f>
        <v>971</v>
      </c>
      <c r="K72" s="79"/>
      <c r="L72" s="80"/>
      <c r="M72" s="64"/>
      <c r="N72" s="64"/>
      <c r="O72" s="64"/>
      <c r="P72" s="73"/>
      <c r="Q72" s="55"/>
      <c r="R72" s="55"/>
      <c r="S72" s="82"/>
      <c r="T72" s="55"/>
      <c r="U72" s="55"/>
      <c r="V72" s="64"/>
    </row>
    <row r="73" s="41" customFormat="1" ht="64" customHeight="1" spans="1:22">
      <c r="A73" s="56">
        <v>1</v>
      </c>
      <c r="B73" s="58" t="s">
        <v>267</v>
      </c>
      <c r="C73" s="58" t="s">
        <v>34</v>
      </c>
      <c r="D73" s="58" t="s">
        <v>268</v>
      </c>
      <c r="E73" s="59" t="s">
        <v>269</v>
      </c>
      <c r="F73" s="56" t="s">
        <v>173</v>
      </c>
      <c r="G73" s="58" t="s">
        <v>120</v>
      </c>
      <c r="H73" s="58" t="s">
        <v>270</v>
      </c>
      <c r="I73" s="58" t="s">
        <v>270</v>
      </c>
      <c r="J73" s="61">
        <v>145</v>
      </c>
      <c r="K73" s="77"/>
      <c r="L73" s="78"/>
      <c r="M73" s="64"/>
      <c r="N73" s="64"/>
      <c r="O73" s="64"/>
      <c r="P73" s="73" t="s">
        <v>40</v>
      </c>
      <c r="Q73" s="55">
        <v>10928</v>
      </c>
      <c r="R73" s="55">
        <v>3377</v>
      </c>
      <c r="S73" s="55">
        <v>66</v>
      </c>
      <c r="T73" s="55" t="s">
        <v>271</v>
      </c>
      <c r="U73" s="55"/>
      <c r="V73" s="64"/>
    </row>
    <row r="74" s="41" customFormat="1" ht="55" customHeight="1" spans="1:22">
      <c r="A74" s="56">
        <v>2</v>
      </c>
      <c r="B74" s="60" t="s">
        <v>272</v>
      </c>
      <c r="C74" s="58" t="s">
        <v>34</v>
      </c>
      <c r="D74" s="60" t="s">
        <v>273</v>
      </c>
      <c r="E74" s="60" t="s">
        <v>272</v>
      </c>
      <c r="F74" s="58" t="s">
        <v>173</v>
      </c>
      <c r="G74" s="68" t="s">
        <v>274</v>
      </c>
      <c r="H74" s="68" t="s">
        <v>274</v>
      </c>
      <c r="I74" s="68" t="s">
        <v>274</v>
      </c>
      <c r="J74" s="61">
        <v>436</v>
      </c>
      <c r="K74" s="77"/>
      <c r="L74" s="78"/>
      <c r="M74" s="64"/>
      <c r="N74" s="64"/>
      <c r="O74" s="64"/>
      <c r="P74" s="73" t="s">
        <v>40</v>
      </c>
      <c r="Q74" s="55">
        <v>800</v>
      </c>
      <c r="R74" s="55">
        <v>800</v>
      </c>
      <c r="S74" s="55">
        <v>0</v>
      </c>
      <c r="T74" s="56" t="s">
        <v>187</v>
      </c>
      <c r="U74" s="55" t="s">
        <v>134</v>
      </c>
      <c r="V74" s="55" t="s">
        <v>135</v>
      </c>
    </row>
    <row r="75" ht="73.5" spans="1:22">
      <c r="A75" s="56">
        <v>3</v>
      </c>
      <c r="B75" s="60" t="s">
        <v>275</v>
      </c>
      <c r="C75" s="58" t="s">
        <v>34</v>
      </c>
      <c r="D75" s="60" t="s">
        <v>118</v>
      </c>
      <c r="E75" s="60" t="s">
        <v>276</v>
      </c>
      <c r="F75" s="58" t="s">
        <v>173</v>
      </c>
      <c r="G75" s="68" t="s">
        <v>277</v>
      </c>
      <c r="H75" s="68" t="s">
        <v>277</v>
      </c>
      <c r="I75" s="68" t="s">
        <v>277</v>
      </c>
      <c r="J75" s="61">
        <v>350</v>
      </c>
      <c r="K75" s="77"/>
      <c r="L75" s="78"/>
      <c r="M75" s="64"/>
      <c r="N75" s="73" t="s">
        <v>40</v>
      </c>
      <c r="O75" s="64"/>
      <c r="P75" s="64"/>
      <c r="Q75" s="56">
        <v>1520</v>
      </c>
      <c r="R75" s="56">
        <v>1510</v>
      </c>
      <c r="S75" s="56">
        <v>5</v>
      </c>
      <c r="T75" s="56" t="s">
        <v>41</v>
      </c>
      <c r="U75" s="56" t="s">
        <v>42</v>
      </c>
      <c r="V75" s="56" t="s">
        <v>43</v>
      </c>
    </row>
    <row r="76" ht="45" spans="1:22">
      <c r="A76" s="56">
        <v>4</v>
      </c>
      <c r="B76" s="60" t="s">
        <v>278</v>
      </c>
      <c r="C76" s="58" t="s">
        <v>34</v>
      </c>
      <c r="D76" s="60" t="s">
        <v>118</v>
      </c>
      <c r="E76" s="60" t="s">
        <v>279</v>
      </c>
      <c r="F76" s="58" t="s">
        <v>173</v>
      </c>
      <c r="G76" s="56" t="s">
        <v>48</v>
      </c>
      <c r="H76" s="56" t="s">
        <v>48</v>
      </c>
      <c r="I76" s="56" t="s">
        <v>48</v>
      </c>
      <c r="J76" s="61">
        <v>20</v>
      </c>
      <c r="K76" s="83"/>
      <c r="L76" s="84"/>
      <c r="M76" s="85"/>
      <c r="N76" s="85"/>
      <c r="O76" s="85"/>
      <c r="P76" s="73" t="s">
        <v>40</v>
      </c>
      <c r="Q76" s="56">
        <v>600</v>
      </c>
      <c r="R76" s="56">
        <v>595</v>
      </c>
      <c r="S76" s="56">
        <v>5</v>
      </c>
      <c r="T76" s="56" t="s">
        <v>280</v>
      </c>
      <c r="U76" s="56" t="s">
        <v>281</v>
      </c>
      <c r="V76" s="85"/>
    </row>
    <row r="77" ht="45" customHeight="1" spans="1:22">
      <c r="A77" s="56">
        <v>5</v>
      </c>
      <c r="B77" s="60" t="s">
        <v>282</v>
      </c>
      <c r="C77" s="58" t="s">
        <v>34</v>
      </c>
      <c r="D77" s="60" t="s">
        <v>118</v>
      </c>
      <c r="E77" s="60" t="s">
        <v>283</v>
      </c>
      <c r="F77" s="58" t="s">
        <v>173</v>
      </c>
      <c r="G77" s="56" t="s">
        <v>48</v>
      </c>
      <c r="H77" s="56" t="s">
        <v>48</v>
      </c>
      <c r="I77" s="56" t="s">
        <v>48</v>
      </c>
      <c r="J77" s="61">
        <v>20</v>
      </c>
      <c r="K77" s="83"/>
      <c r="L77" s="84"/>
      <c r="M77" s="85"/>
      <c r="N77" s="85"/>
      <c r="O77" s="85"/>
      <c r="P77" s="73" t="s">
        <v>40</v>
      </c>
      <c r="Q77" s="56">
        <v>542</v>
      </c>
      <c r="R77" s="56">
        <v>535</v>
      </c>
      <c r="S77" s="56">
        <v>7</v>
      </c>
      <c r="T77" s="56" t="s">
        <v>284</v>
      </c>
      <c r="U77" s="56" t="s">
        <v>285</v>
      </c>
      <c r="V77" s="85"/>
    </row>
  </sheetData>
  <mergeCells count="25">
    <mergeCell ref="A1:V1"/>
    <mergeCell ref="B2:I2"/>
    <mergeCell ref="J2:M2"/>
    <mergeCell ref="N2:P2"/>
    <mergeCell ref="Q2:S2"/>
    <mergeCell ref="J3:K3"/>
    <mergeCell ref="L3:M3"/>
    <mergeCell ref="R3:S3"/>
    <mergeCell ref="A5:I5"/>
    <mergeCell ref="A2:A4"/>
    <mergeCell ref="B3:B4"/>
    <mergeCell ref="C3:C4"/>
    <mergeCell ref="D3:D4"/>
    <mergeCell ref="E3:E4"/>
    <mergeCell ref="F3:F4"/>
    <mergeCell ref="G3:G4"/>
    <mergeCell ref="H3:H4"/>
    <mergeCell ref="I3:I4"/>
    <mergeCell ref="N3:N4"/>
    <mergeCell ref="O3:O4"/>
    <mergeCell ref="P3:P4"/>
    <mergeCell ref="Q3:Q4"/>
    <mergeCell ref="T2:T4"/>
    <mergeCell ref="U2:U4"/>
    <mergeCell ref="V2:V4"/>
  </mergeCells>
  <conditionalFormatting sqref="B28 B45:B50">
    <cfRule type="duplicateValues" dxfId="0" priority="10"/>
  </conditionalFormatting>
  <pageMargins left="0.503472222222222" right="0.503472222222222" top="0.196527777777778" bottom="0.118055555555556" header="0.0784722222222222" footer="0.156944444444444"/>
  <pageSetup paperSize="9" orientation="landscape" horizontalDpi="600"/>
  <headerFooter/>
  <ignoredErrors>
    <ignoredError sqref="Q63:S63 J51 Q51:S51 Q43:S43 J29"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3"/>
  <sheetViews>
    <sheetView workbookViewId="0">
      <selection activeCell="N7" sqref="N7:N73"/>
    </sheetView>
  </sheetViews>
  <sheetFormatPr defaultColWidth="9" defaultRowHeight="13.5"/>
  <cols>
    <col min="1" max="1" width="5.21666666666667" style="1" customWidth="1"/>
    <col min="2" max="2" width="14.8" style="1" customWidth="1"/>
    <col min="3" max="3" width="5.625" style="1" customWidth="1"/>
    <col min="4" max="4" width="6.625" style="1" customWidth="1"/>
    <col min="5" max="5" width="35.7666666666667" style="3" customWidth="1"/>
    <col min="6" max="6" width="8.25" style="1" customWidth="1"/>
    <col min="7" max="7" width="8.16666666666667" style="1" customWidth="1"/>
    <col min="8" max="8" width="8.84166666666667" style="1" customWidth="1"/>
    <col min="9" max="9" width="9.9" style="2" customWidth="1"/>
    <col min="10" max="10" width="8.25" style="1" customWidth="1"/>
    <col min="11" max="11" width="8.36666666666667" style="1" customWidth="1"/>
    <col min="12" max="13" width="14.125" style="1" customWidth="1"/>
    <col min="14" max="16384" width="9" style="1"/>
  </cols>
  <sheetData>
    <row r="1" s="1" customFormat="1" ht="33" customHeight="1" spans="1:13">
      <c r="A1" s="4" t="s">
        <v>286</v>
      </c>
      <c r="B1" s="4"/>
      <c r="C1" s="4"/>
      <c r="D1" s="4"/>
      <c r="E1" s="4"/>
      <c r="F1" s="4"/>
      <c r="G1" s="4"/>
      <c r="H1" s="4"/>
      <c r="I1" s="4"/>
      <c r="J1" s="4"/>
      <c r="K1" s="4"/>
      <c r="L1" s="4"/>
      <c r="M1" s="4"/>
    </row>
    <row r="2" s="1" customFormat="1" ht="26" customHeight="1" spans="1:13">
      <c r="A2" s="5" t="s">
        <v>1</v>
      </c>
      <c r="B2" s="6" t="s">
        <v>287</v>
      </c>
      <c r="C2" s="6" t="s">
        <v>288</v>
      </c>
      <c r="D2" s="6" t="s">
        <v>289</v>
      </c>
      <c r="E2" s="6" t="s">
        <v>290</v>
      </c>
      <c r="F2" s="6" t="s">
        <v>291</v>
      </c>
      <c r="G2" s="6" t="s">
        <v>292</v>
      </c>
      <c r="H2" s="6" t="s">
        <v>293</v>
      </c>
      <c r="I2" s="6" t="s">
        <v>294</v>
      </c>
      <c r="J2" s="26" t="s">
        <v>295</v>
      </c>
      <c r="K2" s="26"/>
      <c r="L2" s="26" t="s">
        <v>296</v>
      </c>
      <c r="M2" s="27" t="s">
        <v>297</v>
      </c>
    </row>
    <row r="3" s="1" customFormat="1" ht="30" customHeight="1" spans="1:13">
      <c r="A3" s="5"/>
      <c r="B3" s="7"/>
      <c r="C3" s="7"/>
      <c r="D3" s="7"/>
      <c r="E3" s="7"/>
      <c r="F3" s="7"/>
      <c r="G3" s="7"/>
      <c r="H3" s="7"/>
      <c r="I3" s="7"/>
      <c r="J3" s="26" t="s">
        <v>298</v>
      </c>
      <c r="K3" s="26" t="s">
        <v>299</v>
      </c>
      <c r="L3" s="26"/>
      <c r="M3" s="27"/>
    </row>
    <row r="4" s="1" customFormat="1" ht="34" customHeight="1" spans="1:13">
      <c r="A4" s="8" t="s">
        <v>22</v>
      </c>
      <c r="B4" s="9"/>
      <c r="C4" s="9"/>
      <c r="D4" s="9"/>
      <c r="E4" s="10"/>
      <c r="F4" s="9"/>
      <c r="G4" s="9"/>
      <c r="H4" s="11"/>
      <c r="I4" s="28">
        <f>I5+I42+I63</f>
        <v>15000</v>
      </c>
      <c r="J4" s="28">
        <f>SUM(J5,J42,J63)</f>
        <v>17241</v>
      </c>
      <c r="K4" s="28">
        <f>SUM(K5,K42,K63)</f>
        <v>428</v>
      </c>
      <c r="L4" s="28"/>
      <c r="M4" s="27"/>
    </row>
    <row r="5" s="1" customFormat="1" ht="30" customHeight="1" spans="1:13">
      <c r="A5" s="8" t="s">
        <v>300</v>
      </c>
      <c r="B5" s="9"/>
      <c r="C5" s="9"/>
      <c r="D5" s="9"/>
      <c r="E5" s="10"/>
      <c r="F5" s="9"/>
      <c r="G5" s="9"/>
      <c r="H5" s="11"/>
      <c r="I5" s="28">
        <f>I6+I24+I37+I41</f>
        <v>9071.98</v>
      </c>
      <c r="J5" s="28">
        <f>SUM(J6,J24,J37,J41)</f>
        <v>10551</v>
      </c>
      <c r="K5" s="28">
        <f>SUM(K6,K24,K37,K41)</f>
        <v>179</v>
      </c>
      <c r="L5" s="28"/>
      <c r="M5" s="29"/>
    </row>
    <row r="6" s="1" customFormat="1" ht="30" customHeight="1" spans="1:13">
      <c r="A6" s="12" t="s">
        <v>29</v>
      </c>
      <c r="B6" s="12" t="s">
        <v>301</v>
      </c>
      <c r="C6" s="13"/>
      <c r="D6" s="13"/>
      <c r="E6" s="13"/>
      <c r="F6" s="13"/>
      <c r="G6" s="13"/>
      <c r="H6" s="13"/>
      <c r="I6" s="30">
        <f t="shared" ref="I6:K6" si="0">SUM(I7:I23)</f>
        <v>7522</v>
      </c>
      <c r="J6" s="28">
        <f t="shared" si="0"/>
        <v>3546</v>
      </c>
      <c r="K6" s="28">
        <f t="shared" si="0"/>
        <v>132</v>
      </c>
      <c r="L6" s="28"/>
      <c r="M6" s="29"/>
    </row>
    <row r="7" s="1" customFormat="1" ht="72" spans="1:14">
      <c r="A7" s="14">
        <v>1</v>
      </c>
      <c r="B7" s="14" t="s">
        <v>44</v>
      </c>
      <c r="C7" s="14" t="s">
        <v>45</v>
      </c>
      <c r="D7" s="14" t="s">
        <v>35</v>
      </c>
      <c r="E7" s="15" t="s">
        <v>302</v>
      </c>
      <c r="F7" s="14" t="s">
        <v>303</v>
      </c>
      <c r="G7" s="14" t="s">
        <v>304</v>
      </c>
      <c r="H7" s="14" t="s">
        <v>48</v>
      </c>
      <c r="I7" s="31">
        <v>1400</v>
      </c>
      <c r="J7" s="32">
        <v>170</v>
      </c>
      <c r="K7" s="25">
        <v>18</v>
      </c>
      <c r="L7" s="33" t="s">
        <v>305</v>
      </c>
      <c r="M7" s="14" t="s">
        <v>306</v>
      </c>
      <c r="N7" s="1">
        <f>VLOOKUP(B7,Sheet1!B:J,9,0)</f>
        <v>1400</v>
      </c>
    </row>
    <row r="8" s="1" customFormat="1" ht="72" spans="1:14">
      <c r="A8" s="14">
        <v>2</v>
      </c>
      <c r="B8" s="14" t="s">
        <v>58</v>
      </c>
      <c r="C8" s="14" t="s">
        <v>45</v>
      </c>
      <c r="D8" s="14" t="s">
        <v>307</v>
      </c>
      <c r="E8" s="16" t="s">
        <v>308</v>
      </c>
      <c r="F8" s="14" t="s">
        <v>309</v>
      </c>
      <c r="G8" s="14" t="s">
        <v>304</v>
      </c>
      <c r="H8" s="14" t="s">
        <v>53</v>
      </c>
      <c r="I8" s="31">
        <v>200</v>
      </c>
      <c r="J8" s="14">
        <v>200</v>
      </c>
      <c r="K8" s="14">
        <v>16</v>
      </c>
      <c r="L8" s="15" t="s">
        <v>310</v>
      </c>
      <c r="M8" s="14" t="s">
        <v>311</v>
      </c>
      <c r="N8" s="1">
        <f>VLOOKUP(B8,Sheet1!B:J,9,0)</f>
        <v>200</v>
      </c>
    </row>
    <row r="9" s="1" customFormat="1" ht="60" spans="1:14">
      <c r="A9" s="14">
        <v>3</v>
      </c>
      <c r="B9" s="14" t="s">
        <v>93</v>
      </c>
      <c r="C9" s="14" t="s">
        <v>45</v>
      </c>
      <c r="D9" s="14" t="s">
        <v>88</v>
      </c>
      <c r="E9" s="15" t="s">
        <v>94</v>
      </c>
      <c r="F9" s="14" t="s">
        <v>312</v>
      </c>
      <c r="G9" s="14" t="s">
        <v>38</v>
      </c>
      <c r="H9" s="14" t="s">
        <v>86</v>
      </c>
      <c r="I9" s="31">
        <v>210</v>
      </c>
      <c r="J9" s="32">
        <v>200</v>
      </c>
      <c r="K9" s="25">
        <v>5</v>
      </c>
      <c r="L9" s="33" t="s">
        <v>313</v>
      </c>
      <c r="M9" s="14" t="s">
        <v>314</v>
      </c>
      <c r="N9" s="1">
        <f>VLOOKUP(B9,Sheet1!B:J,9,0)</f>
        <v>210</v>
      </c>
    </row>
    <row r="10" s="1" customFormat="1" ht="60" spans="1:14">
      <c r="A10" s="14">
        <v>4</v>
      </c>
      <c r="B10" s="14" t="s">
        <v>109</v>
      </c>
      <c r="C10" s="14" t="s">
        <v>34</v>
      </c>
      <c r="D10" s="14" t="s">
        <v>110</v>
      </c>
      <c r="E10" s="15" t="s">
        <v>111</v>
      </c>
      <c r="F10" s="14" t="s">
        <v>315</v>
      </c>
      <c r="G10" s="14" t="s">
        <v>316</v>
      </c>
      <c r="H10" s="14" t="s">
        <v>80</v>
      </c>
      <c r="I10" s="31">
        <v>850</v>
      </c>
      <c r="J10" s="32">
        <v>280</v>
      </c>
      <c r="K10" s="32">
        <v>0</v>
      </c>
      <c r="L10" s="17" t="s">
        <v>317</v>
      </c>
      <c r="M10" s="14" t="s">
        <v>318</v>
      </c>
      <c r="N10" s="1">
        <f>VLOOKUP(B10,Sheet1!B:J,9,0)</f>
        <v>850</v>
      </c>
    </row>
    <row r="11" s="1" customFormat="1" ht="60" spans="1:14">
      <c r="A11" s="14">
        <v>5</v>
      </c>
      <c r="B11" s="14" t="s">
        <v>99</v>
      </c>
      <c r="C11" s="14" t="s">
        <v>34</v>
      </c>
      <c r="D11" s="14" t="s">
        <v>100</v>
      </c>
      <c r="E11" s="15" t="s">
        <v>101</v>
      </c>
      <c r="F11" s="14" t="s">
        <v>319</v>
      </c>
      <c r="G11" s="14" t="s">
        <v>103</v>
      </c>
      <c r="H11" s="14" t="s">
        <v>80</v>
      </c>
      <c r="I11" s="31">
        <v>2400</v>
      </c>
      <c r="J11" s="32">
        <v>800</v>
      </c>
      <c r="K11" s="32">
        <v>20</v>
      </c>
      <c r="L11" s="17" t="s">
        <v>320</v>
      </c>
      <c r="M11" s="14" t="s">
        <v>321</v>
      </c>
      <c r="N11" s="1">
        <f>VLOOKUP(B11,Sheet1!B:J,9,0)</f>
        <v>2400</v>
      </c>
    </row>
    <row r="12" s="1" customFormat="1" ht="60" spans="1:14">
      <c r="A12" s="14">
        <v>6</v>
      </c>
      <c r="B12" s="14" t="s">
        <v>66</v>
      </c>
      <c r="C12" s="14" t="s">
        <v>34</v>
      </c>
      <c r="D12" s="14" t="s">
        <v>67</v>
      </c>
      <c r="E12" s="15" t="s">
        <v>68</v>
      </c>
      <c r="F12" s="14" t="s">
        <v>322</v>
      </c>
      <c r="G12" s="14" t="s">
        <v>316</v>
      </c>
      <c r="H12" s="14" t="s">
        <v>65</v>
      </c>
      <c r="I12" s="31">
        <v>60</v>
      </c>
      <c r="J12" s="32">
        <v>78</v>
      </c>
      <c r="K12" s="32">
        <v>6</v>
      </c>
      <c r="L12" s="17" t="s">
        <v>323</v>
      </c>
      <c r="M12" s="14" t="s">
        <v>324</v>
      </c>
      <c r="N12" s="1">
        <f>VLOOKUP(B12,Sheet1!B:J,9,0)</f>
        <v>60</v>
      </c>
    </row>
    <row r="13" s="1" customFormat="1" ht="60" spans="1:14">
      <c r="A13" s="14">
        <v>7</v>
      </c>
      <c r="B13" s="14" t="s">
        <v>61</v>
      </c>
      <c r="C13" s="14" t="s">
        <v>34</v>
      </c>
      <c r="D13" s="14" t="s">
        <v>62</v>
      </c>
      <c r="E13" s="15" t="s">
        <v>325</v>
      </c>
      <c r="F13" s="14" t="s">
        <v>326</v>
      </c>
      <c r="G13" s="14" t="s">
        <v>304</v>
      </c>
      <c r="H13" s="14" t="s">
        <v>65</v>
      </c>
      <c r="I13" s="31">
        <v>200</v>
      </c>
      <c r="J13" s="32">
        <v>61</v>
      </c>
      <c r="K13" s="32">
        <v>2</v>
      </c>
      <c r="L13" s="17" t="s">
        <v>327</v>
      </c>
      <c r="M13" s="14" t="s">
        <v>328</v>
      </c>
      <c r="N13" s="1">
        <f>VLOOKUP(B13,Sheet1!B:J,9,0)</f>
        <v>200</v>
      </c>
    </row>
    <row r="14" s="1" customFormat="1" ht="60" spans="1:14">
      <c r="A14" s="14">
        <v>8</v>
      </c>
      <c r="B14" s="14" t="s">
        <v>104</v>
      </c>
      <c r="C14" s="14" t="s">
        <v>34</v>
      </c>
      <c r="D14" s="14" t="s">
        <v>105</v>
      </c>
      <c r="E14" s="15" t="s">
        <v>329</v>
      </c>
      <c r="F14" s="14" t="s">
        <v>330</v>
      </c>
      <c r="G14" s="14" t="s">
        <v>79</v>
      </c>
      <c r="H14" s="14" t="s">
        <v>65</v>
      </c>
      <c r="I14" s="31">
        <v>80</v>
      </c>
      <c r="J14" s="32">
        <v>60</v>
      </c>
      <c r="K14" s="32">
        <v>2</v>
      </c>
      <c r="L14" s="17" t="s">
        <v>331</v>
      </c>
      <c r="M14" s="14" t="s">
        <v>108</v>
      </c>
      <c r="N14" s="1">
        <f>VLOOKUP(B14,Sheet1!B:J,9,0)</f>
        <v>80</v>
      </c>
    </row>
    <row r="15" s="1" customFormat="1" ht="60" spans="1:14">
      <c r="A15" s="14">
        <v>9</v>
      </c>
      <c r="B15" s="14" t="s">
        <v>70</v>
      </c>
      <c r="C15" s="14" t="s">
        <v>34</v>
      </c>
      <c r="D15" s="14" t="s">
        <v>71</v>
      </c>
      <c r="E15" s="15" t="s">
        <v>72</v>
      </c>
      <c r="F15" s="14" t="s">
        <v>332</v>
      </c>
      <c r="G15" s="14" t="s">
        <v>79</v>
      </c>
      <c r="H15" s="14" t="s">
        <v>74</v>
      </c>
      <c r="I15" s="31">
        <v>150</v>
      </c>
      <c r="J15" s="32">
        <v>15</v>
      </c>
      <c r="K15" s="32">
        <v>0</v>
      </c>
      <c r="L15" s="17" t="s">
        <v>333</v>
      </c>
      <c r="M15" s="14" t="s">
        <v>334</v>
      </c>
      <c r="N15" s="1">
        <f>VLOOKUP(B15,Sheet1!B:J,9,0)</f>
        <v>150</v>
      </c>
    </row>
    <row r="16" s="1" customFormat="1" ht="60" spans="1:14">
      <c r="A16" s="14">
        <v>10</v>
      </c>
      <c r="B16" s="14" t="s">
        <v>113</v>
      </c>
      <c r="C16" s="14" t="s">
        <v>34</v>
      </c>
      <c r="D16" s="14" t="s">
        <v>114</v>
      </c>
      <c r="E16" s="15" t="s">
        <v>115</v>
      </c>
      <c r="F16" s="14" t="s">
        <v>335</v>
      </c>
      <c r="G16" s="14" t="s">
        <v>79</v>
      </c>
      <c r="H16" s="14" t="s">
        <v>116</v>
      </c>
      <c r="I16" s="31">
        <v>130</v>
      </c>
      <c r="J16" s="32">
        <v>200</v>
      </c>
      <c r="K16" s="32">
        <v>9</v>
      </c>
      <c r="L16" s="34" t="s">
        <v>336</v>
      </c>
      <c r="M16" s="14" t="s">
        <v>337</v>
      </c>
      <c r="N16" s="1">
        <f>VLOOKUP(B16,Sheet1!B:J,9,0)</f>
        <v>130</v>
      </c>
    </row>
    <row r="17" s="1" customFormat="1" ht="60" spans="1:14">
      <c r="A17" s="14">
        <v>11</v>
      </c>
      <c r="B17" s="14" t="s">
        <v>33</v>
      </c>
      <c r="C17" s="14" t="s">
        <v>34</v>
      </c>
      <c r="D17" s="14" t="s">
        <v>35</v>
      </c>
      <c r="E17" s="17" t="s">
        <v>338</v>
      </c>
      <c r="F17" s="14" t="s">
        <v>332</v>
      </c>
      <c r="G17" s="14" t="s">
        <v>79</v>
      </c>
      <c r="H17" s="14" t="s">
        <v>39</v>
      </c>
      <c r="I17" s="31">
        <v>350</v>
      </c>
      <c r="J17" s="32">
        <v>176</v>
      </c>
      <c r="K17" s="32">
        <v>18</v>
      </c>
      <c r="L17" s="17" t="s">
        <v>339</v>
      </c>
      <c r="M17" s="14" t="s">
        <v>340</v>
      </c>
      <c r="N17" s="1">
        <f>VLOOKUP(B17,Sheet1!B:J,9,0)</f>
        <v>350</v>
      </c>
    </row>
    <row r="18" s="1" customFormat="1" ht="60" spans="1:14">
      <c r="A18" s="14">
        <v>12</v>
      </c>
      <c r="B18" s="14" t="s">
        <v>95</v>
      </c>
      <c r="C18" s="14" t="s">
        <v>34</v>
      </c>
      <c r="D18" s="14" t="s">
        <v>96</v>
      </c>
      <c r="E18" s="15" t="s">
        <v>97</v>
      </c>
      <c r="F18" s="14" t="s">
        <v>341</v>
      </c>
      <c r="G18" s="14" t="s">
        <v>304</v>
      </c>
      <c r="H18" s="14" t="s">
        <v>98</v>
      </c>
      <c r="I18" s="31">
        <v>200</v>
      </c>
      <c r="J18" s="32">
        <v>101</v>
      </c>
      <c r="K18" s="32">
        <v>14</v>
      </c>
      <c r="L18" s="17" t="s">
        <v>342</v>
      </c>
      <c r="M18" s="14" t="s">
        <v>343</v>
      </c>
      <c r="N18" s="1">
        <f>VLOOKUP(B18,Sheet1!B:J,9,0)</f>
        <v>200</v>
      </c>
    </row>
    <row r="19" s="1" customFormat="1" ht="60" spans="1:14">
      <c r="A19" s="14">
        <v>13</v>
      </c>
      <c r="B19" s="14" t="s">
        <v>49</v>
      </c>
      <c r="C19" s="14" t="s">
        <v>34</v>
      </c>
      <c r="D19" s="14" t="s">
        <v>307</v>
      </c>
      <c r="E19" s="15" t="s">
        <v>344</v>
      </c>
      <c r="F19" s="14" t="s">
        <v>345</v>
      </c>
      <c r="G19" s="14" t="s">
        <v>79</v>
      </c>
      <c r="H19" s="14" t="s">
        <v>53</v>
      </c>
      <c r="I19" s="31">
        <v>70</v>
      </c>
      <c r="J19" s="32">
        <v>211</v>
      </c>
      <c r="K19" s="32">
        <v>0</v>
      </c>
      <c r="L19" s="17" t="s">
        <v>346</v>
      </c>
      <c r="M19" s="14" t="s">
        <v>347</v>
      </c>
      <c r="N19" s="1">
        <f>VLOOKUP(B19,Sheet1!B:J,9,0)</f>
        <v>70</v>
      </c>
    </row>
    <row r="20" s="1" customFormat="1" ht="60" spans="1:14">
      <c r="A20" s="14">
        <v>14</v>
      </c>
      <c r="B20" s="14" t="s">
        <v>54</v>
      </c>
      <c r="C20" s="14" t="s">
        <v>34</v>
      </c>
      <c r="D20" s="14" t="s">
        <v>55</v>
      </c>
      <c r="E20" s="15" t="s">
        <v>348</v>
      </c>
      <c r="F20" s="14" t="s">
        <v>349</v>
      </c>
      <c r="G20" s="14" t="s">
        <v>38</v>
      </c>
      <c r="H20" s="14" t="s">
        <v>53</v>
      </c>
      <c r="I20" s="31">
        <v>112</v>
      </c>
      <c r="J20" s="32">
        <v>260</v>
      </c>
      <c r="K20" s="32">
        <v>3</v>
      </c>
      <c r="L20" s="17" t="s">
        <v>350</v>
      </c>
      <c r="M20" s="14" t="s">
        <v>351</v>
      </c>
      <c r="N20" s="1">
        <f>VLOOKUP(B20,Sheet1!B:J,9,0)</f>
        <v>112</v>
      </c>
    </row>
    <row r="21" s="1" customFormat="1" ht="60" spans="1:14">
      <c r="A21" s="14">
        <v>15</v>
      </c>
      <c r="B21" s="14" t="s">
        <v>90</v>
      </c>
      <c r="C21" s="14" t="s">
        <v>34</v>
      </c>
      <c r="D21" s="14" t="s">
        <v>209</v>
      </c>
      <c r="E21" s="15" t="s">
        <v>92</v>
      </c>
      <c r="F21" s="14" t="s">
        <v>352</v>
      </c>
      <c r="G21" s="14" t="s">
        <v>38</v>
      </c>
      <c r="H21" s="14" t="s">
        <v>86</v>
      </c>
      <c r="I21" s="31">
        <v>60</v>
      </c>
      <c r="J21" s="32">
        <v>100</v>
      </c>
      <c r="K21" s="32">
        <v>0</v>
      </c>
      <c r="L21" s="17" t="s">
        <v>353</v>
      </c>
      <c r="M21" s="14" t="s">
        <v>354</v>
      </c>
      <c r="N21" s="1">
        <f>VLOOKUP(B21,Sheet1!B:J,9,0)</f>
        <v>60</v>
      </c>
    </row>
    <row r="22" s="1" customFormat="1" ht="60" spans="1:14">
      <c r="A22" s="14">
        <v>16</v>
      </c>
      <c r="B22" s="14" t="s">
        <v>87</v>
      </c>
      <c r="C22" s="14" t="s">
        <v>34</v>
      </c>
      <c r="D22" s="14" t="s">
        <v>355</v>
      </c>
      <c r="E22" s="15" t="s">
        <v>89</v>
      </c>
      <c r="F22" s="14" t="s">
        <v>345</v>
      </c>
      <c r="G22" s="14" t="s">
        <v>38</v>
      </c>
      <c r="H22" s="14" t="s">
        <v>86</v>
      </c>
      <c r="I22" s="31">
        <v>50</v>
      </c>
      <c r="J22" s="32">
        <v>90</v>
      </c>
      <c r="K22" s="32">
        <v>6</v>
      </c>
      <c r="L22" s="17" t="s">
        <v>356</v>
      </c>
      <c r="M22" s="14" t="s">
        <v>357</v>
      </c>
      <c r="N22" s="1">
        <f>VLOOKUP(B22,Sheet1!B:J,9,0)</f>
        <v>50</v>
      </c>
    </row>
    <row r="23" s="1" customFormat="1" ht="60" spans="1:14">
      <c r="A23" s="14">
        <v>17</v>
      </c>
      <c r="B23" s="14" t="s">
        <v>82</v>
      </c>
      <c r="C23" s="14" t="s">
        <v>34</v>
      </c>
      <c r="D23" s="14" t="s">
        <v>358</v>
      </c>
      <c r="E23" s="15" t="s">
        <v>359</v>
      </c>
      <c r="F23" s="14" t="s">
        <v>360</v>
      </c>
      <c r="G23" s="14" t="s">
        <v>304</v>
      </c>
      <c r="H23" s="14" t="s">
        <v>361</v>
      </c>
      <c r="I23" s="31">
        <v>1000</v>
      </c>
      <c r="J23" s="32">
        <v>544</v>
      </c>
      <c r="K23" s="32">
        <v>13</v>
      </c>
      <c r="L23" s="17" t="s">
        <v>362</v>
      </c>
      <c r="M23" s="14" t="s">
        <v>363</v>
      </c>
      <c r="N23" s="1">
        <f>VLOOKUP(B23,Sheet1!B:J,9,0)</f>
        <v>2900</v>
      </c>
    </row>
    <row r="24" s="1" customFormat="1" ht="33.75" spans="1:14">
      <c r="A24" s="12" t="s">
        <v>176</v>
      </c>
      <c r="B24" s="12" t="s">
        <v>364</v>
      </c>
      <c r="C24" s="18"/>
      <c r="D24" s="19"/>
      <c r="E24" s="14"/>
      <c r="F24" s="18"/>
      <c r="G24" s="19"/>
      <c r="H24" s="19"/>
      <c r="I24" s="31">
        <f t="shared" ref="I24:K24" si="1">SUM(I25:I36)</f>
        <v>908.5</v>
      </c>
      <c r="J24" s="32">
        <f t="shared" si="1"/>
        <v>5637</v>
      </c>
      <c r="K24" s="32">
        <f t="shared" si="1"/>
        <v>42</v>
      </c>
      <c r="L24" s="17"/>
      <c r="M24" s="35"/>
      <c r="N24" s="1" t="e">
        <f>VLOOKUP(B24,Sheet1!B:J,9,0)</f>
        <v>#N/A</v>
      </c>
    </row>
    <row r="25" s="1" customFormat="1" ht="48" spans="1:14">
      <c r="A25" s="14">
        <v>1</v>
      </c>
      <c r="B25" s="14" t="s">
        <v>144</v>
      </c>
      <c r="C25" s="14" t="s">
        <v>34</v>
      </c>
      <c r="D25" s="14" t="s">
        <v>145</v>
      </c>
      <c r="E25" s="20" t="s">
        <v>146</v>
      </c>
      <c r="F25" s="14" t="s">
        <v>365</v>
      </c>
      <c r="G25" s="14" t="s">
        <v>38</v>
      </c>
      <c r="H25" s="14" t="s">
        <v>65</v>
      </c>
      <c r="I25" s="31">
        <v>112.6</v>
      </c>
      <c r="J25" s="32">
        <v>563</v>
      </c>
      <c r="K25" s="25">
        <v>0</v>
      </c>
      <c r="L25" s="36"/>
      <c r="M25" s="37" t="s">
        <v>366</v>
      </c>
      <c r="N25" s="1">
        <f>VLOOKUP(B25,Sheet1!B:J,9,0)</f>
        <v>112.6</v>
      </c>
    </row>
    <row r="26" s="1" customFormat="1" ht="48" spans="1:14">
      <c r="A26" s="14">
        <v>2</v>
      </c>
      <c r="B26" s="14" t="s">
        <v>152</v>
      </c>
      <c r="C26" s="14" t="s">
        <v>34</v>
      </c>
      <c r="D26" s="14" t="s">
        <v>153</v>
      </c>
      <c r="E26" s="15" t="s">
        <v>154</v>
      </c>
      <c r="F26" s="14" t="s">
        <v>365</v>
      </c>
      <c r="G26" s="14" t="s">
        <v>38</v>
      </c>
      <c r="H26" s="14" t="s">
        <v>116</v>
      </c>
      <c r="I26" s="31">
        <v>108.4</v>
      </c>
      <c r="J26" s="14">
        <v>542</v>
      </c>
      <c r="K26" s="14">
        <v>0</v>
      </c>
      <c r="L26" s="15"/>
      <c r="M26" s="37" t="s">
        <v>366</v>
      </c>
      <c r="N26" s="1">
        <f>VLOOKUP(B26,Sheet1!B:J,9,0)</f>
        <v>108.4</v>
      </c>
    </row>
    <row r="27" s="1" customFormat="1" ht="48" spans="1:14">
      <c r="A27" s="14">
        <v>3</v>
      </c>
      <c r="B27" s="14" t="s">
        <v>138</v>
      </c>
      <c r="C27" s="14" t="s">
        <v>34</v>
      </c>
      <c r="D27" s="14" t="s">
        <v>139</v>
      </c>
      <c r="E27" s="15" t="s">
        <v>140</v>
      </c>
      <c r="F27" s="14" t="s">
        <v>365</v>
      </c>
      <c r="G27" s="14" t="s">
        <v>38</v>
      </c>
      <c r="H27" s="14" t="s">
        <v>80</v>
      </c>
      <c r="I27" s="31">
        <v>165.8</v>
      </c>
      <c r="J27" s="14">
        <v>829</v>
      </c>
      <c r="K27" s="14">
        <v>0</v>
      </c>
      <c r="L27" s="15"/>
      <c r="M27" s="37" t="s">
        <v>366</v>
      </c>
      <c r="N27" s="1">
        <f>VLOOKUP(B27,Sheet1!B:J,9,0)</f>
        <v>165.8</v>
      </c>
    </row>
    <row r="28" s="1" customFormat="1" ht="48" spans="1:14">
      <c r="A28" s="14">
        <v>4</v>
      </c>
      <c r="B28" s="14" t="s">
        <v>149</v>
      </c>
      <c r="C28" s="14" t="s">
        <v>34</v>
      </c>
      <c r="D28" s="14" t="s">
        <v>59</v>
      </c>
      <c r="E28" s="15" t="s">
        <v>150</v>
      </c>
      <c r="F28" s="14" t="s">
        <v>365</v>
      </c>
      <c r="G28" s="14" t="s">
        <v>38</v>
      </c>
      <c r="H28" s="14" t="s">
        <v>53</v>
      </c>
      <c r="I28" s="31">
        <v>38.4</v>
      </c>
      <c r="J28" s="14">
        <v>192</v>
      </c>
      <c r="K28" s="14">
        <v>0</v>
      </c>
      <c r="L28" s="15"/>
      <c r="M28" s="37" t="s">
        <v>366</v>
      </c>
      <c r="N28" s="1">
        <f>VLOOKUP(B28,Sheet1!B:J,9,0)</f>
        <v>38.4</v>
      </c>
    </row>
    <row r="29" s="1" customFormat="1" ht="48" spans="1:14">
      <c r="A29" s="14">
        <v>5</v>
      </c>
      <c r="B29" s="14" t="s">
        <v>160</v>
      </c>
      <c r="C29" s="14" t="s">
        <v>34</v>
      </c>
      <c r="D29" s="14" t="s">
        <v>145</v>
      </c>
      <c r="E29" s="15" t="s">
        <v>156</v>
      </c>
      <c r="F29" s="14" t="s">
        <v>365</v>
      </c>
      <c r="G29" s="14" t="s">
        <v>304</v>
      </c>
      <c r="H29" s="14" t="s">
        <v>65</v>
      </c>
      <c r="I29" s="31">
        <v>121.2</v>
      </c>
      <c r="J29" s="32">
        <v>600</v>
      </c>
      <c r="K29" s="25">
        <v>6</v>
      </c>
      <c r="L29" s="36"/>
      <c r="M29" s="37" t="s">
        <v>366</v>
      </c>
      <c r="N29" s="1">
        <f>VLOOKUP(B29,Sheet1!B:J,9,0)</f>
        <v>121.2</v>
      </c>
    </row>
    <row r="30" s="1" customFormat="1" ht="48" spans="1:14">
      <c r="A30" s="14">
        <v>6</v>
      </c>
      <c r="B30" s="14" t="s">
        <v>163</v>
      </c>
      <c r="C30" s="14" t="s">
        <v>34</v>
      </c>
      <c r="D30" s="14" t="s">
        <v>153</v>
      </c>
      <c r="E30" s="15" t="s">
        <v>156</v>
      </c>
      <c r="F30" s="14" t="s">
        <v>365</v>
      </c>
      <c r="G30" s="14" t="s">
        <v>304</v>
      </c>
      <c r="H30" s="14" t="s">
        <v>116</v>
      </c>
      <c r="I30" s="31">
        <v>45</v>
      </c>
      <c r="J30" s="14">
        <v>700</v>
      </c>
      <c r="K30" s="14">
        <v>7</v>
      </c>
      <c r="L30" s="15"/>
      <c r="M30" s="37" t="s">
        <v>366</v>
      </c>
      <c r="N30" s="1">
        <f>VLOOKUP(B30,Sheet1!B:J,9,0)</f>
        <v>50</v>
      </c>
    </row>
    <row r="31" s="1" customFormat="1" ht="48" spans="1:14">
      <c r="A31" s="14">
        <v>7</v>
      </c>
      <c r="B31" s="14" t="s">
        <v>155</v>
      </c>
      <c r="C31" s="14" t="s">
        <v>34</v>
      </c>
      <c r="D31" s="14" t="s">
        <v>139</v>
      </c>
      <c r="E31" s="15" t="s">
        <v>156</v>
      </c>
      <c r="F31" s="14" t="s">
        <v>365</v>
      </c>
      <c r="G31" s="14" t="s">
        <v>304</v>
      </c>
      <c r="H31" s="14" t="s">
        <v>80</v>
      </c>
      <c r="I31" s="31">
        <v>100.1</v>
      </c>
      <c r="J31" s="14">
        <v>690</v>
      </c>
      <c r="K31" s="14">
        <v>10</v>
      </c>
      <c r="L31" s="15"/>
      <c r="M31" s="37" t="s">
        <v>366</v>
      </c>
      <c r="N31" s="1">
        <f>VLOOKUP(B31,Sheet1!B:J,9,0)</f>
        <v>100.1</v>
      </c>
    </row>
    <row r="32" s="1" customFormat="1" ht="48" spans="1:14">
      <c r="A32" s="14">
        <v>8</v>
      </c>
      <c r="B32" s="14" t="s">
        <v>161</v>
      </c>
      <c r="C32" s="14" t="s">
        <v>34</v>
      </c>
      <c r="D32" s="14" t="s">
        <v>59</v>
      </c>
      <c r="E32" s="15" t="s">
        <v>162</v>
      </c>
      <c r="F32" s="14" t="s">
        <v>365</v>
      </c>
      <c r="G32" s="14" t="s">
        <v>304</v>
      </c>
      <c r="H32" s="14" t="s">
        <v>53</v>
      </c>
      <c r="I32" s="38">
        <v>110</v>
      </c>
      <c r="J32" s="14">
        <v>445</v>
      </c>
      <c r="K32" s="14">
        <v>5</v>
      </c>
      <c r="L32" s="15"/>
      <c r="M32" s="37" t="s">
        <v>366</v>
      </c>
      <c r="N32" s="1">
        <f>VLOOKUP(B32,Sheet1!B:J,9,0)</f>
        <v>110</v>
      </c>
    </row>
    <row r="33" s="1" customFormat="1" ht="48" spans="1:14">
      <c r="A33" s="14">
        <v>9</v>
      </c>
      <c r="B33" s="14" t="s">
        <v>157</v>
      </c>
      <c r="C33" s="14" t="s">
        <v>34</v>
      </c>
      <c r="D33" s="14" t="s">
        <v>83</v>
      </c>
      <c r="E33" s="15" t="s">
        <v>156</v>
      </c>
      <c r="F33" s="14" t="s">
        <v>365</v>
      </c>
      <c r="G33" s="14" t="s">
        <v>304</v>
      </c>
      <c r="H33" s="14" t="s">
        <v>86</v>
      </c>
      <c r="I33" s="31">
        <v>70</v>
      </c>
      <c r="J33" s="14">
        <v>820</v>
      </c>
      <c r="K33" s="14">
        <v>6</v>
      </c>
      <c r="L33" s="15"/>
      <c r="M33" s="37" t="s">
        <v>366</v>
      </c>
      <c r="N33" s="1">
        <f>VLOOKUP(B33,Sheet1!B:J,9,0)</f>
        <v>70</v>
      </c>
    </row>
    <row r="34" s="1" customFormat="1" ht="48" spans="1:14">
      <c r="A34" s="14">
        <v>10</v>
      </c>
      <c r="B34" s="14" t="s">
        <v>158</v>
      </c>
      <c r="C34" s="14" t="s">
        <v>34</v>
      </c>
      <c r="D34" s="14" t="s">
        <v>159</v>
      </c>
      <c r="E34" s="15" t="s">
        <v>156</v>
      </c>
      <c r="F34" s="14" t="s">
        <v>365</v>
      </c>
      <c r="G34" s="14" t="s">
        <v>304</v>
      </c>
      <c r="H34" s="14" t="s">
        <v>98</v>
      </c>
      <c r="I34" s="31">
        <v>12.6</v>
      </c>
      <c r="J34" s="14">
        <v>60</v>
      </c>
      <c r="K34" s="14">
        <v>3</v>
      </c>
      <c r="L34" s="15"/>
      <c r="M34" s="37" t="s">
        <v>366</v>
      </c>
      <c r="N34" s="1">
        <f>VLOOKUP(B34,Sheet1!B:J,9,0)</f>
        <v>12.6</v>
      </c>
    </row>
    <row r="35" s="2" customFormat="1" ht="48" spans="1:14">
      <c r="A35" s="14">
        <v>11</v>
      </c>
      <c r="B35" s="14" t="s">
        <v>164</v>
      </c>
      <c r="C35" s="14" t="s">
        <v>34</v>
      </c>
      <c r="D35" s="14" t="s">
        <v>259</v>
      </c>
      <c r="E35" s="15" t="s">
        <v>166</v>
      </c>
      <c r="F35" s="14" t="s">
        <v>365</v>
      </c>
      <c r="G35" s="14" t="s">
        <v>304</v>
      </c>
      <c r="H35" s="14" t="s">
        <v>74</v>
      </c>
      <c r="I35" s="31">
        <v>2.4</v>
      </c>
      <c r="J35" s="14">
        <v>21</v>
      </c>
      <c r="K35" s="14">
        <v>0</v>
      </c>
      <c r="L35" s="15"/>
      <c r="M35" s="37" t="s">
        <v>366</v>
      </c>
      <c r="N35" s="1">
        <f>VLOOKUP(B35,Sheet1!B:J,9,0)</f>
        <v>2.4</v>
      </c>
    </row>
    <row r="36" s="1" customFormat="1" ht="48" spans="1:14">
      <c r="A36" s="14">
        <v>12</v>
      </c>
      <c r="B36" s="14" t="s">
        <v>167</v>
      </c>
      <c r="C36" s="14" t="s">
        <v>34</v>
      </c>
      <c r="D36" s="14" t="s">
        <v>165</v>
      </c>
      <c r="E36" s="15" t="s">
        <v>168</v>
      </c>
      <c r="F36" s="14" t="s">
        <v>365</v>
      </c>
      <c r="G36" s="14" t="s">
        <v>304</v>
      </c>
      <c r="H36" s="14" t="s">
        <v>39</v>
      </c>
      <c r="I36" s="31">
        <v>22</v>
      </c>
      <c r="J36" s="14">
        <v>175</v>
      </c>
      <c r="K36" s="14">
        <v>5</v>
      </c>
      <c r="L36" s="14"/>
      <c r="M36" s="37" t="s">
        <v>366</v>
      </c>
      <c r="N36" s="1">
        <f>VLOOKUP(B36,Sheet1!B:J,9,0)</f>
        <v>23</v>
      </c>
    </row>
    <row r="37" s="1" customFormat="1" ht="22.5" spans="1:14">
      <c r="A37" s="12" t="s">
        <v>200</v>
      </c>
      <c r="B37" s="12" t="s">
        <v>367</v>
      </c>
      <c r="C37" s="14"/>
      <c r="D37" s="14"/>
      <c r="E37" s="14"/>
      <c r="F37" s="14"/>
      <c r="G37" s="14"/>
      <c r="H37" s="14"/>
      <c r="I37" s="31">
        <f>I38+I39+I40</f>
        <v>560</v>
      </c>
      <c r="J37" s="32">
        <f>SUM(J38:J38)</f>
        <v>236</v>
      </c>
      <c r="K37" s="32">
        <f>SUM(K38:K38)</f>
        <v>5</v>
      </c>
      <c r="L37" s="32"/>
      <c r="M37" s="35"/>
      <c r="N37" s="1" t="e">
        <f>VLOOKUP(B37,Sheet1!B:J,9,0)</f>
        <v>#N/A</v>
      </c>
    </row>
    <row r="38" s="1" customFormat="1" ht="60" spans="1:14">
      <c r="A38" s="14">
        <v>1</v>
      </c>
      <c r="B38" s="14" t="s">
        <v>129</v>
      </c>
      <c r="C38" s="14" t="s">
        <v>34</v>
      </c>
      <c r="D38" s="14" t="s">
        <v>368</v>
      </c>
      <c r="E38" s="15" t="s">
        <v>131</v>
      </c>
      <c r="F38" s="14" t="s">
        <v>369</v>
      </c>
      <c r="G38" s="14" t="s">
        <v>370</v>
      </c>
      <c r="H38" s="14" t="s">
        <v>86</v>
      </c>
      <c r="I38" s="31">
        <v>430</v>
      </c>
      <c r="J38" s="14">
        <v>236</v>
      </c>
      <c r="K38" s="14">
        <v>5</v>
      </c>
      <c r="L38" s="14"/>
      <c r="M38" s="32" t="s">
        <v>371</v>
      </c>
      <c r="N38" s="1">
        <f>VLOOKUP(B38,Sheet1!B:J,9,0)</f>
        <v>430</v>
      </c>
    </row>
    <row r="39" s="1" customFormat="1" ht="48" spans="1:14">
      <c r="A39" s="14">
        <v>2</v>
      </c>
      <c r="B39" s="14" t="s">
        <v>75</v>
      </c>
      <c r="C39" s="14" t="s">
        <v>34</v>
      </c>
      <c r="D39" s="14" t="s">
        <v>76</v>
      </c>
      <c r="E39" s="15" t="s">
        <v>77</v>
      </c>
      <c r="F39" s="14" t="s">
        <v>372</v>
      </c>
      <c r="G39" s="14" t="s">
        <v>79</v>
      </c>
      <c r="H39" s="14" t="s">
        <v>80</v>
      </c>
      <c r="I39" s="31">
        <v>30</v>
      </c>
      <c r="J39" s="32">
        <v>290</v>
      </c>
      <c r="K39" s="32">
        <v>12</v>
      </c>
      <c r="L39" s="32"/>
      <c r="M39" s="32" t="s">
        <v>81</v>
      </c>
      <c r="N39" s="1">
        <f>VLOOKUP(B39,Sheet1!B:J,9,0)</f>
        <v>30</v>
      </c>
    </row>
    <row r="40" s="1" customFormat="1" ht="48" spans="1:14">
      <c r="A40" s="14">
        <v>3</v>
      </c>
      <c r="B40" s="14" t="s">
        <v>124</v>
      </c>
      <c r="C40" s="14" t="s">
        <v>34</v>
      </c>
      <c r="D40" s="14" t="s">
        <v>91</v>
      </c>
      <c r="E40" s="15" t="s">
        <v>125</v>
      </c>
      <c r="F40" s="14" t="s">
        <v>373</v>
      </c>
      <c r="G40" s="14" t="s">
        <v>127</v>
      </c>
      <c r="H40" s="14" t="s">
        <v>86</v>
      </c>
      <c r="I40" s="31">
        <v>100</v>
      </c>
      <c r="J40" s="32">
        <v>350</v>
      </c>
      <c r="K40" s="32">
        <v>19</v>
      </c>
      <c r="L40" s="32"/>
      <c r="M40" s="32" t="s">
        <v>128</v>
      </c>
      <c r="N40" s="1">
        <f>VLOOKUP(B40,Sheet1!B:J,9,0)</f>
        <v>100</v>
      </c>
    </row>
    <row r="41" s="1" customFormat="1" ht="48" spans="1:14">
      <c r="A41" s="12" t="s">
        <v>237</v>
      </c>
      <c r="B41" s="12" t="s">
        <v>170</v>
      </c>
      <c r="C41" s="14" t="s">
        <v>34</v>
      </c>
      <c r="D41" s="14" t="s">
        <v>171</v>
      </c>
      <c r="E41" s="15" t="s">
        <v>374</v>
      </c>
      <c r="F41" s="14" t="s">
        <v>375</v>
      </c>
      <c r="G41" s="14" t="s">
        <v>48</v>
      </c>
      <c r="H41" s="14" t="s">
        <v>48</v>
      </c>
      <c r="I41" s="31">
        <v>81.48</v>
      </c>
      <c r="J41" s="32">
        <v>1132</v>
      </c>
      <c r="K41" s="25">
        <v>0</v>
      </c>
      <c r="L41" s="25"/>
      <c r="M41" s="32" t="s">
        <v>174</v>
      </c>
      <c r="N41" s="1">
        <f>VLOOKUP(B41,Sheet1!B:J,9,0)</f>
        <v>81.48</v>
      </c>
    </row>
    <row r="42" s="1" customFormat="1" ht="14.25" spans="1:14">
      <c r="A42" s="21" t="s">
        <v>376</v>
      </c>
      <c r="B42" s="22"/>
      <c r="C42" s="22"/>
      <c r="D42" s="22"/>
      <c r="E42" s="10"/>
      <c r="F42" s="22"/>
      <c r="G42" s="22"/>
      <c r="H42" s="23"/>
      <c r="I42" s="28">
        <f>I43+I51</f>
        <v>5693.92</v>
      </c>
      <c r="J42" s="28">
        <f>SUM(J43,J51)</f>
        <v>6096</v>
      </c>
      <c r="K42" s="28">
        <f>SUM(K43,K51)</f>
        <v>222</v>
      </c>
      <c r="L42" s="28"/>
      <c r="M42" s="39"/>
      <c r="N42" s="1" t="e">
        <f>VLOOKUP(B42,Sheet1!B:J,9,0)</f>
        <v>#N/A</v>
      </c>
    </row>
    <row r="43" s="1" customFormat="1" ht="14.25" spans="1:14">
      <c r="A43" s="12" t="s">
        <v>29</v>
      </c>
      <c r="B43" s="12" t="s">
        <v>377</v>
      </c>
      <c r="C43" s="14"/>
      <c r="D43" s="14"/>
      <c r="E43" s="14"/>
      <c r="F43" s="14"/>
      <c r="G43" s="14"/>
      <c r="H43" s="14"/>
      <c r="I43" s="31">
        <f t="shared" ref="I43:K43" si="2">SUM(I44:I50)</f>
        <v>4593.92</v>
      </c>
      <c r="J43" s="40">
        <f t="shared" si="2"/>
        <v>4945</v>
      </c>
      <c r="K43" s="40">
        <f t="shared" si="2"/>
        <v>162</v>
      </c>
      <c r="L43" s="28"/>
      <c r="M43" s="39"/>
      <c r="N43" s="1" t="e">
        <f>VLOOKUP(B43,Sheet1!B:J,9,0)</f>
        <v>#N/A</v>
      </c>
    </row>
    <row r="44" s="2" customFormat="1" ht="60" spans="1:14">
      <c r="A44" s="14">
        <v>1</v>
      </c>
      <c r="B44" s="14" t="s">
        <v>194</v>
      </c>
      <c r="C44" s="14" t="s">
        <v>45</v>
      </c>
      <c r="D44" s="14" t="s">
        <v>59</v>
      </c>
      <c r="E44" s="15" t="s">
        <v>195</v>
      </c>
      <c r="F44" s="14" t="s">
        <v>378</v>
      </c>
      <c r="G44" s="14" t="s">
        <v>190</v>
      </c>
      <c r="H44" s="14" t="s">
        <v>190</v>
      </c>
      <c r="I44" s="31">
        <v>570.07</v>
      </c>
      <c r="J44" s="32">
        <v>1000</v>
      </c>
      <c r="K44" s="25">
        <v>60</v>
      </c>
      <c r="L44" s="25"/>
      <c r="M44" s="14" t="s">
        <v>379</v>
      </c>
      <c r="N44" s="1">
        <f>VLOOKUP(B44,Sheet1!B:J,9,0)</f>
        <v>570.07</v>
      </c>
    </row>
    <row r="45" s="2" customFormat="1" ht="84" spans="1:14">
      <c r="A45" s="14">
        <v>2</v>
      </c>
      <c r="B45" s="14" t="s">
        <v>188</v>
      </c>
      <c r="C45" s="14" t="s">
        <v>45</v>
      </c>
      <c r="D45" s="14" t="s">
        <v>380</v>
      </c>
      <c r="E45" s="15" t="s">
        <v>189</v>
      </c>
      <c r="F45" s="14" t="s">
        <v>381</v>
      </c>
      <c r="G45" s="14" t="s">
        <v>190</v>
      </c>
      <c r="H45" s="14" t="s">
        <v>190</v>
      </c>
      <c r="I45" s="31">
        <v>1010</v>
      </c>
      <c r="J45" s="32">
        <v>3000</v>
      </c>
      <c r="K45" s="25">
        <v>37</v>
      </c>
      <c r="L45" s="25"/>
      <c r="M45" s="32" t="s">
        <v>382</v>
      </c>
      <c r="N45" s="1">
        <f>VLOOKUP(B45,Sheet1!B:J,9,0)</f>
        <v>1010</v>
      </c>
    </row>
    <row r="46" s="1" customFormat="1" ht="72" spans="1:14">
      <c r="A46" s="14">
        <v>3</v>
      </c>
      <c r="B46" s="14" t="s">
        <v>184</v>
      </c>
      <c r="C46" s="14" t="s">
        <v>45</v>
      </c>
      <c r="D46" s="14" t="s">
        <v>185</v>
      </c>
      <c r="E46" s="15" t="s">
        <v>186</v>
      </c>
      <c r="F46" s="14" t="s">
        <v>383</v>
      </c>
      <c r="G46" s="14" t="s">
        <v>38</v>
      </c>
      <c r="H46" s="14" t="s">
        <v>38</v>
      </c>
      <c r="I46" s="31">
        <v>2000</v>
      </c>
      <c r="J46" s="32">
        <v>300</v>
      </c>
      <c r="K46" s="25">
        <v>25</v>
      </c>
      <c r="L46" s="25"/>
      <c r="M46" s="32" t="s">
        <v>384</v>
      </c>
      <c r="N46" s="1">
        <f>VLOOKUP(B46,Sheet1!B:J,9,0)</f>
        <v>2000</v>
      </c>
    </row>
    <row r="47" s="1" customFormat="1" ht="48" spans="1:14">
      <c r="A47" s="14">
        <v>4</v>
      </c>
      <c r="B47" s="14" t="s">
        <v>198</v>
      </c>
      <c r="C47" s="14" t="s">
        <v>34</v>
      </c>
      <c r="D47" s="14" t="s">
        <v>50</v>
      </c>
      <c r="E47" s="15" t="s">
        <v>199</v>
      </c>
      <c r="F47" s="14" t="s">
        <v>385</v>
      </c>
      <c r="G47" s="14" t="s">
        <v>190</v>
      </c>
      <c r="H47" s="14" t="s">
        <v>190</v>
      </c>
      <c r="I47" s="31">
        <v>590</v>
      </c>
      <c r="J47" s="32">
        <v>200</v>
      </c>
      <c r="K47" s="25">
        <v>10</v>
      </c>
      <c r="L47" s="25"/>
      <c r="M47" s="14" t="s">
        <v>386</v>
      </c>
      <c r="N47" s="1">
        <f>VLOOKUP(B47,Sheet1!B:J,9,0)</f>
        <v>590</v>
      </c>
    </row>
    <row r="48" s="1" customFormat="1" ht="60" spans="1:14">
      <c r="A48" s="14">
        <v>5</v>
      </c>
      <c r="B48" s="14" t="s">
        <v>192</v>
      </c>
      <c r="C48" s="14" t="s">
        <v>34</v>
      </c>
      <c r="D48" s="14" t="s">
        <v>387</v>
      </c>
      <c r="E48" s="15" t="s">
        <v>388</v>
      </c>
      <c r="F48" s="14" t="s">
        <v>389</v>
      </c>
      <c r="G48" s="14" t="s">
        <v>190</v>
      </c>
      <c r="H48" s="14" t="s">
        <v>190</v>
      </c>
      <c r="I48" s="31">
        <v>200</v>
      </c>
      <c r="J48" s="32">
        <v>400</v>
      </c>
      <c r="K48" s="25">
        <v>30</v>
      </c>
      <c r="L48" s="25"/>
      <c r="M48" s="32" t="s">
        <v>390</v>
      </c>
      <c r="N48" s="1">
        <f>VLOOKUP(B48,Sheet1!B:J,9,0)</f>
        <v>200</v>
      </c>
    </row>
    <row r="49" s="1" customFormat="1" ht="48" spans="1:14">
      <c r="A49" s="14">
        <v>6</v>
      </c>
      <c r="B49" s="14" t="s">
        <v>178</v>
      </c>
      <c r="C49" s="14" t="s">
        <v>34</v>
      </c>
      <c r="D49" s="14" t="s">
        <v>391</v>
      </c>
      <c r="E49" s="15" t="s">
        <v>180</v>
      </c>
      <c r="F49" s="14" t="s">
        <v>392</v>
      </c>
      <c r="G49" s="14" t="s">
        <v>182</v>
      </c>
      <c r="H49" s="14" t="s">
        <v>98</v>
      </c>
      <c r="I49" s="38">
        <v>85</v>
      </c>
      <c r="J49" s="32">
        <v>3</v>
      </c>
      <c r="K49" s="25">
        <v>0</v>
      </c>
      <c r="L49" s="25"/>
      <c r="M49" s="32" t="s">
        <v>393</v>
      </c>
      <c r="N49" s="1">
        <f>VLOOKUP(B49,Sheet1!B:J,9,0)</f>
        <v>85</v>
      </c>
    </row>
    <row r="50" s="1" customFormat="1" ht="108" spans="1:14">
      <c r="A50" s="14">
        <v>7</v>
      </c>
      <c r="B50" s="14" t="s">
        <v>196</v>
      </c>
      <c r="C50" s="14" t="s">
        <v>34</v>
      </c>
      <c r="D50" s="14" t="s">
        <v>394</v>
      </c>
      <c r="E50" s="15" t="s">
        <v>197</v>
      </c>
      <c r="F50" s="14" t="s">
        <v>332</v>
      </c>
      <c r="G50" s="14" t="s">
        <v>38</v>
      </c>
      <c r="H50" s="14" t="s">
        <v>38</v>
      </c>
      <c r="I50" s="38">
        <v>138.85</v>
      </c>
      <c r="J50" s="32">
        <v>42</v>
      </c>
      <c r="K50" s="25">
        <v>0</v>
      </c>
      <c r="L50" s="25"/>
      <c r="M50" s="32" t="s">
        <v>395</v>
      </c>
      <c r="N50" s="1">
        <f>VLOOKUP(B50,Sheet1!B:J,9,0)</f>
        <v>138.85</v>
      </c>
    </row>
    <row r="51" s="1" customFormat="1" ht="14.25" spans="1:14">
      <c r="A51" s="12" t="s">
        <v>176</v>
      </c>
      <c r="B51" s="12" t="s">
        <v>396</v>
      </c>
      <c r="C51" s="14"/>
      <c r="D51" s="14"/>
      <c r="E51" s="15"/>
      <c r="F51" s="14"/>
      <c r="G51" s="14"/>
      <c r="H51" s="14"/>
      <c r="I51" s="31">
        <f t="shared" ref="I51:K51" si="3">SUM(I52:I62)</f>
        <v>1100</v>
      </c>
      <c r="J51" s="28">
        <f t="shared" si="3"/>
        <v>1151</v>
      </c>
      <c r="K51" s="28">
        <f t="shared" si="3"/>
        <v>60</v>
      </c>
      <c r="L51" s="28"/>
      <c r="M51" s="39"/>
      <c r="N51" s="1" t="e">
        <f>VLOOKUP(B51,Sheet1!B:J,9,0)</f>
        <v>#N/A</v>
      </c>
    </row>
    <row r="52" s="1" customFormat="1" ht="60" spans="1:14">
      <c r="A52" s="14">
        <v>1</v>
      </c>
      <c r="B52" s="14" t="s">
        <v>220</v>
      </c>
      <c r="C52" s="14" t="s">
        <v>34</v>
      </c>
      <c r="D52" s="14" t="s">
        <v>221</v>
      </c>
      <c r="E52" s="15" t="s">
        <v>222</v>
      </c>
      <c r="F52" s="14" t="s">
        <v>326</v>
      </c>
      <c r="G52" s="14" t="s">
        <v>206</v>
      </c>
      <c r="H52" s="14" t="s">
        <v>65</v>
      </c>
      <c r="I52" s="31">
        <v>100</v>
      </c>
      <c r="J52" s="32">
        <v>78</v>
      </c>
      <c r="K52" s="25">
        <v>3</v>
      </c>
      <c r="L52" s="25"/>
      <c r="M52" s="32" t="s">
        <v>397</v>
      </c>
      <c r="N52" s="1">
        <f>VLOOKUP(B52,Sheet1!B:J,9,0)</f>
        <v>100</v>
      </c>
    </row>
    <row r="53" s="1" customFormat="1" ht="60" spans="1:14">
      <c r="A53" s="14">
        <v>2</v>
      </c>
      <c r="B53" s="14" t="s">
        <v>223</v>
      </c>
      <c r="C53" s="14" t="s">
        <v>34</v>
      </c>
      <c r="D53" s="14" t="s">
        <v>114</v>
      </c>
      <c r="E53" s="15" t="s">
        <v>224</v>
      </c>
      <c r="F53" s="14" t="s">
        <v>398</v>
      </c>
      <c r="G53" s="14" t="s">
        <v>206</v>
      </c>
      <c r="H53" s="14" t="s">
        <v>116</v>
      </c>
      <c r="I53" s="31">
        <v>100</v>
      </c>
      <c r="J53" s="14">
        <v>146</v>
      </c>
      <c r="K53" s="14">
        <v>13</v>
      </c>
      <c r="L53" s="14"/>
      <c r="M53" s="14" t="s">
        <v>399</v>
      </c>
      <c r="N53" s="1">
        <f>VLOOKUP(B53,Sheet1!B:J,9,0)</f>
        <v>100</v>
      </c>
    </row>
    <row r="54" s="1" customFormat="1" ht="60" spans="1:14">
      <c r="A54" s="14">
        <v>3</v>
      </c>
      <c r="B54" s="14" t="s">
        <v>214</v>
      </c>
      <c r="C54" s="14" t="s">
        <v>34</v>
      </c>
      <c r="D54" s="14" t="s">
        <v>215</v>
      </c>
      <c r="E54" s="15" t="s">
        <v>216</v>
      </c>
      <c r="F54" s="14" t="s">
        <v>322</v>
      </c>
      <c r="G54" s="14" t="s">
        <v>206</v>
      </c>
      <c r="H54" s="14" t="s">
        <v>80</v>
      </c>
      <c r="I54" s="31">
        <v>100</v>
      </c>
      <c r="J54" s="14">
        <v>253</v>
      </c>
      <c r="K54" s="14">
        <v>17</v>
      </c>
      <c r="L54" s="14"/>
      <c r="M54" s="32" t="s">
        <v>400</v>
      </c>
      <c r="N54" s="1">
        <f>VLOOKUP(B54,Sheet1!B:J,9,0)</f>
        <v>100</v>
      </c>
    </row>
    <row r="55" s="1" customFormat="1" ht="60" spans="1:14">
      <c r="A55" s="14">
        <v>4</v>
      </c>
      <c r="B55" s="14" t="s">
        <v>217</v>
      </c>
      <c r="C55" s="14" t="s">
        <v>34</v>
      </c>
      <c r="D55" s="14" t="s">
        <v>218</v>
      </c>
      <c r="E55" s="15" t="s">
        <v>219</v>
      </c>
      <c r="F55" s="14" t="s">
        <v>322</v>
      </c>
      <c r="G55" s="14" t="s">
        <v>206</v>
      </c>
      <c r="H55" s="14" t="s">
        <v>80</v>
      </c>
      <c r="I55" s="31">
        <v>100</v>
      </c>
      <c r="J55" s="14">
        <v>170</v>
      </c>
      <c r="K55" s="14">
        <v>2</v>
      </c>
      <c r="L55" s="14"/>
      <c r="M55" s="32" t="s">
        <v>401</v>
      </c>
      <c r="N55" s="1">
        <f>VLOOKUP(B55,Sheet1!B:J,9,0)</f>
        <v>100</v>
      </c>
    </row>
    <row r="56" s="1" customFormat="1" ht="60" spans="1:14">
      <c r="A56" s="14">
        <v>5</v>
      </c>
      <c r="B56" s="14" t="s">
        <v>202</v>
      </c>
      <c r="C56" s="14" t="s">
        <v>34</v>
      </c>
      <c r="D56" s="14" t="s">
        <v>203</v>
      </c>
      <c r="E56" s="15" t="s">
        <v>204</v>
      </c>
      <c r="F56" s="14" t="s">
        <v>402</v>
      </c>
      <c r="G56" s="14" t="s">
        <v>206</v>
      </c>
      <c r="H56" s="14" t="s">
        <v>39</v>
      </c>
      <c r="I56" s="31">
        <v>100</v>
      </c>
      <c r="J56" s="14">
        <v>38</v>
      </c>
      <c r="K56" s="14">
        <v>5</v>
      </c>
      <c r="L56" s="14"/>
      <c r="M56" s="32" t="s">
        <v>403</v>
      </c>
      <c r="N56" s="1">
        <f>VLOOKUP(B56,Sheet1!B:J,9,0)</f>
        <v>100</v>
      </c>
    </row>
    <row r="57" s="1" customFormat="1" ht="60" spans="1:14">
      <c r="A57" s="14">
        <v>6</v>
      </c>
      <c r="B57" s="14" t="s">
        <v>231</v>
      </c>
      <c r="C57" s="14" t="s">
        <v>34</v>
      </c>
      <c r="D57" s="14" t="s">
        <v>232</v>
      </c>
      <c r="E57" s="15" t="s">
        <v>233</v>
      </c>
      <c r="F57" s="14" t="s">
        <v>402</v>
      </c>
      <c r="G57" s="14" t="s">
        <v>206</v>
      </c>
      <c r="H57" s="14" t="s">
        <v>53</v>
      </c>
      <c r="I57" s="31">
        <v>100</v>
      </c>
      <c r="J57" s="14">
        <v>88</v>
      </c>
      <c r="K57" s="14">
        <v>0</v>
      </c>
      <c r="L57" s="14"/>
      <c r="M57" s="32" t="s">
        <v>404</v>
      </c>
      <c r="N57" s="1">
        <f>VLOOKUP(B57,Sheet1!B:J,9,0)</f>
        <v>100</v>
      </c>
    </row>
    <row r="58" s="1" customFormat="1" ht="60" spans="1:14">
      <c r="A58" s="14">
        <v>7</v>
      </c>
      <c r="B58" s="14" t="s">
        <v>234</v>
      </c>
      <c r="C58" s="14" t="s">
        <v>34</v>
      </c>
      <c r="D58" s="14" t="s">
        <v>235</v>
      </c>
      <c r="E58" s="15" t="s">
        <v>236</v>
      </c>
      <c r="F58" s="14" t="s">
        <v>322</v>
      </c>
      <c r="G58" s="14" t="s">
        <v>206</v>
      </c>
      <c r="H58" s="14" t="s">
        <v>98</v>
      </c>
      <c r="I58" s="31">
        <v>100</v>
      </c>
      <c r="J58" s="14">
        <v>60</v>
      </c>
      <c r="K58" s="14">
        <v>9</v>
      </c>
      <c r="L58" s="14"/>
      <c r="M58" s="32" t="s">
        <v>405</v>
      </c>
      <c r="N58" s="1">
        <f>VLOOKUP(B58,Sheet1!B:J,9,0)</f>
        <v>100</v>
      </c>
    </row>
    <row r="59" s="1" customFormat="1" ht="60" spans="1:14">
      <c r="A59" s="14">
        <v>8</v>
      </c>
      <c r="B59" s="14" t="s">
        <v>225</v>
      </c>
      <c r="C59" s="14" t="s">
        <v>34</v>
      </c>
      <c r="D59" s="14" t="s">
        <v>226</v>
      </c>
      <c r="E59" s="15" t="s">
        <v>227</v>
      </c>
      <c r="F59" s="14" t="s">
        <v>398</v>
      </c>
      <c r="G59" s="14" t="s">
        <v>206</v>
      </c>
      <c r="H59" s="14" t="s">
        <v>74</v>
      </c>
      <c r="I59" s="31">
        <v>100</v>
      </c>
      <c r="J59" s="14">
        <v>79</v>
      </c>
      <c r="K59" s="14">
        <v>5</v>
      </c>
      <c r="L59" s="14"/>
      <c r="M59" s="32" t="s">
        <v>406</v>
      </c>
      <c r="N59" s="1">
        <f>VLOOKUP(B59,Sheet1!B:J,9,0)</f>
        <v>100</v>
      </c>
    </row>
    <row r="60" s="1" customFormat="1" ht="60" spans="1:14">
      <c r="A60" s="14">
        <v>9</v>
      </c>
      <c r="B60" s="14" t="s">
        <v>228</v>
      </c>
      <c r="C60" s="14" t="s">
        <v>34</v>
      </c>
      <c r="D60" s="14" t="s">
        <v>229</v>
      </c>
      <c r="E60" s="15" t="s">
        <v>230</v>
      </c>
      <c r="F60" s="14" t="s">
        <v>398</v>
      </c>
      <c r="G60" s="14" t="s">
        <v>206</v>
      </c>
      <c r="H60" s="14" t="s">
        <v>74</v>
      </c>
      <c r="I60" s="31">
        <v>100</v>
      </c>
      <c r="J60" s="14">
        <v>15</v>
      </c>
      <c r="K60" s="14">
        <v>4</v>
      </c>
      <c r="L60" s="14"/>
      <c r="M60" s="32" t="s">
        <v>407</v>
      </c>
      <c r="N60" s="1">
        <f>VLOOKUP(B60,Sheet1!B:J,9,0)</f>
        <v>100</v>
      </c>
    </row>
    <row r="61" s="1" customFormat="1" ht="60" spans="1:14">
      <c r="A61" s="14">
        <v>10</v>
      </c>
      <c r="B61" s="14" t="s">
        <v>208</v>
      </c>
      <c r="C61" s="14" t="s">
        <v>34</v>
      </c>
      <c r="D61" s="14" t="s">
        <v>209</v>
      </c>
      <c r="E61" s="15" t="s">
        <v>210</v>
      </c>
      <c r="F61" s="14" t="s">
        <v>398</v>
      </c>
      <c r="G61" s="14" t="s">
        <v>206</v>
      </c>
      <c r="H61" s="14" t="s">
        <v>86</v>
      </c>
      <c r="I61" s="31">
        <v>150</v>
      </c>
      <c r="J61" s="14">
        <v>104</v>
      </c>
      <c r="K61" s="14">
        <v>2</v>
      </c>
      <c r="L61" s="14"/>
      <c r="M61" s="32" t="s">
        <v>408</v>
      </c>
      <c r="N61" s="1">
        <f>VLOOKUP(B61,Sheet1!B:J,9,0)</f>
        <v>150</v>
      </c>
    </row>
    <row r="62" s="1" customFormat="1" ht="60" spans="1:14">
      <c r="A62" s="14">
        <v>11</v>
      </c>
      <c r="B62" s="14" t="s">
        <v>211</v>
      </c>
      <c r="C62" s="14" t="s">
        <v>34</v>
      </c>
      <c r="D62" s="14" t="s">
        <v>212</v>
      </c>
      <c r="E62" s="15" t="s">
        <v>213</v>
      </c>
      <c r="F62" s="14" t="s">
        <v>409</v>
      </c>
      <c r="G62" s="14" t="s">
        <v>206</v>
      </c>
      <c r="H62" s="14" t="s">
        <v>86</v>
      </c>
      <c r="I62" s="31">
        <v>50</v>
      </c>
      <c r="J62" s="14">
        <v>120</v>
      </c>
      <c r="K62" s="14">
        <v>0</v>
      </c>
      <c r="L62" s="14"/>
      <c r="M62" s="32" t="s">
        <v>410</v>
      </c>
      <c r="N62" s="1">
        <f>VLOOKUP(B62,Sheet1!B:J,9,0)</f>
        <v>50</v>
      </c>
    </row>
    <row r="63" s="1" customFormat="1" ht="14.25" spans="1:14">
      <c r="A63" s="21" t="s">
        <v>411</v>
      </c>
      <c r="B63" s="22"/>
      <c r="C63" s="22"/>
      <c r="D63" s="22"/>
      <c r="E63" s="10"/>
      <c r="F63" s="22"/>
      <c r="G63" s="22"/>
      <c r="H63" s="23"/>
      <c r="I63" s="28">
        <f>I64+I73</f>
        <v>234.1</v>
      </c>
      <c r="J63" s="28">
        <f>SUM(J64,J73)</f>
        <v>594</v>
      </c>
      <c r="K63" s="28">
        <f>SUM(K64,K73)</f>
        <v>27</v>
      </c>
      <c r="L63" s="28"/>
      <c r="M63" s="39"/>
      <c r="N63" s="1" t="e">
        <f>VLOOKUP(B63,Sheet1!B:J,9,0)</f>
        <v>#N/A</v>
      </c>
    </row>
    <row r="64" s="1" customFormat="1" ht="22.5" spans="1:14">
      <c r="A64" s="12" t="s">
        <v>29</v>
      </c>
      <c r="B64" s="12" t="s">
        <v>238</v>
      </c>
      <c r="C64" s="14"/>
      <c r="D64" s="14"/>
      <c r="E64" s="24"/>
      <c r="F64" s="18"/>
      <c r="G64" s="25"/>
      <c r="H64" s="25"/>
      <c r="I64" s="32">
        <f t="shared" ref="I64:K64" si="4">SUM(I65:I72)</f>
        <v>89.1</v>
      </c>
      <c r="J64" s="32">
        <f t="shared" si="4"/>
        <v>594</v>
      </c>
      <c r="K64" s="32">
        <f t="shared" si="4"/>
        <v>27</v>
      </c>
      <c r="L64" s="32"/>
      <c r="M64" s="35"/>
      <c r="N64" s="1">
        <f>VLOOKUP(B64,Sheet1!B:J,9,0)</f>
        <v>89.25</v>
      </c>
    </row>
    <row r="65" s="1" customFormat="1" ht="48" spans="1:14">
      <c r="A65" s="14">
        <v>1</v>
      </c>
      <c r="B65" s="14" t="s">
        <v>241</v>
      </c>
      <c r="C65" s="14" t="s">
        <v>34</v>
      </c>
      <c r="D65" s="14" t="s">
        <v>165</v>
      </c>
      <c r="E65" s="14" t="s">
        <v>242</v>
      </c>
      <c r="F65" s="14" t="s">
        <v>375</v>
      </c>
      <c r="G65" s="14" t="s">
        <v>48</v>
      </c>
      <c r="H65" s="14" t="s">
        <v>39</v>
      </c>
      <c r="I65" s="31">
        <v>4.5</v>
      </c>
      <c r="J65" s="32">
        <v>30</v>
      </c>
      <c r="K65" s="32">
        <v>2</v>
      </c>
      <c r="L65" s="32"/>
      <c r="M65" s="32" t="s">
        <v>243</v>
      </c>
      <c r="N65" s="1">
        <f>VLOOKUP(B65,Sheet1!B:J,9,0)</f>
        <v>4.5</v>
      </c>
    </row>
    <row r="66" s="1" customFormat="1" ht="60" spans="1:14">
      <c r="A66" s="14">
        <v>2</v>
      </c>
      <c r="B66" s="14" t="s">
        <v>245</v>
      </c>
      <c r="C66" s="14" t="s">
        <v>34</v>
      </c>
      <c r="D66" s="14" t="s">
        <v>139</v>
      </c>
      <c r="E66" s="14" t="s">
        <v>242</v>
      </c>
      <c r="F66" s="14" t="s">
        <v>375</v>
      </c>
      <c r="G66" s="14" t="s">
        <v>48</v>
      </c>
      <c r="H66" s="14" t="s">
        <v>80</v>
      </c>
      <c r="I66" s="31">
        <v>24.9</v>
      </c>
      <c r="J66" s="32">
        <v>166</v>
      </c>
      <c r="K66" s="32">
        <v>3</v>
      </c>
      <c r="L66" s="32"/>
      <c r="M66" s="32" t="s">
        <v>412</v>
      </c>
      <c r="N66" s="1">
        <f>VLOOKUP(B66,Sheet1!B:J,9,0)</f>
        <v>24.9</v>
      </c>
    </row>
    <row r="67" s="1" customFormat="1" ht="48" spans="1:14">
      <c r="A67" s="14">
        <v>3</v>
      </c>
      <c r="B67" s="14" t="s">
        <v>248</v>
      </c>
      <c r="C67" s="14" t="s">
        <v>34</v>
      </c>
      <c r="D67" s="14" t="s">
        <v>83</v>
      </c>
      <c r="E67" s="14" t="s">
        <v>242</v>
      </c>
      <c r="F67" s="14" t="s">
        <v>375</v>
      </c>
      <c r="G67" s="14" t="s">
        <v>48</v>
      </c>
      <c r="H67" s="14" t="s">
        <v>86</v>
      </c>
      <c r="I67" s="31">
        <v>8.7</v>
      </c>
      <c r="J67" s="32">
        <v>58</v>
      </c>
      <c r="K67" s="32">
        <v>2</v>
      </c>
      <c r="L67" s="32"/>
      <c r="M67" s="32" t="s">
        <v>249</v>
      </c>
      <c r="N67" s="1">
        <f>VLOOKUP(B67,Sheet1!B:J,9,0)</f>
        <v>8.85</v>
      </c>
    </row>
    <row r="68" s="1" customFormat="1" ht="48" spans="1:14">
      <c r="A68" s="14">
        <v>4</v>
      </c>
      <c r="B68" s="14" t="s">
        <v>251</v>
      </c>
      <c r="C68" s="14" t="s">
        <v>34</v>
      </c>
      <c r="D68" s="14" t="s">
        <v>159</v>
      </c>
      <c r="E68" s="14" t="s">
        <v>242</v>
      </c>
      <c r="F68" s="14" t="s">
        <v>375</v>
      </c>
      <c r="G68" s="14" t="s">
        <v>48</v>
      </c>
      <c r="H68" s="14" t="s">
        <v>98</v>
      </c>
      <c r="I68" s="31">
        <v>4.5</v>
      </c>
      <c r="J68" s="32">
        <v>30</v>
      </c>
      <c r="K68" s="32">
        <v>1</v>
      </c>
      <c r="L68" s="32"/>
      <c r="M68" s="32" t="s">
        <v>243</v>
      </c>
      <c r="N68" s="1">
        <f>VLOOKUP(B68,Sheet1!B:J,9,0)</f>
        <v>4.5</v>
      </c>
    </row>
    <row r="69" s="1" customFormat="1" ht="48" spans="1:14">
      <c r="A69" s="14">
        <v>5</v>
      </c>
      <c r="B69" s="14" t="s">
        <v>252</v>
      </c>
      <c r="C69" s="14" t="s">
        <v>34</v>
      </c>
      <c r="D69" s="14" t="s">
        <v>59</v>
      </c>
      <c r="E69" s="14" t="s">
        <v>242</v>
      </c>
      <c r="F69" s="14" t="s">
        <v>375</v>
      </c>
      <c r="G69" s="14" t="s">
        <v>48</v>
      </c>
      <c r="H69" s="14" t="s">
        <v>53</v>
      </c>
      <c r="I69" s="31">
        <v>6.9</v>
      </c>
      <c r="J69" s="32">
        <v>46</v>
      </c>
      <c r="K69" s="32">
        <v>4</v>
      </c>
      <c r="L69" s="32"/>
      <c r="M69" s="32" t="s">
        <v>253</v>
      </c>
      <c r="N69" s="1">
        <f>VLOOKUP(B69,Sheet1!B:J,9,0)</f>
        <v>6.9</v>
      </c>
    </row>
    <row r="70" s="1" customFormat="1" ht="48" spans="1:14">
      <c r="A70" s="14">
        <v>6</v>
      </c>
      <c r="B70" s="14" t="s">
        <v>255</v>
      </c>
      <c r="C70" s="14" t="s">
        <v>34</v>
      </c>
      <c r="D70" s="14" t="s">
        <v>145</v>
      </c>
      <c r="E70" s="14" t="s">
        <v>242</v>
      </c>
      <c r="F70" s="14" t="s">
        <v>375</v>
      </c>
      <c r="G70" s="14" t="s">
        <v>48</v>
      </c>
      <c r="H70" s="14" t="s">
        <v>65</v>
      </c>
      <c r="I70" s="31">
        <v>11.1</v>
      </c>
      <c r="J70" s="32">
        <v>74</v>
      </c>
      <c r="K70" s="25">
        <v>5</v>
      </c>
      <c r="L70" s="25"/>
      <c r="M70" s="32" t="s">
        <v>256</v>
      </c>
      <c r="N70" s="1">
        <f>VLOOKUP(B70,Sheet1!B:J,9,0)</f>
        <v>11.1</v>
      </c>
    </row>
    <row r="71" s="1" customFormat="1" ht="60" spans="1:14">
      <c r="A71" s="14">
        <v>7</v>
      </c>
      <c r="B71" s="14" t="s">
        <v>258</v>
      </c>
      <c r="C71" s="14" t="s">
        <v>34</v>
      </c>
      <c r="D71" s="14" t="s">
        <v>259</v>
      </c>
      <c r="E71" s="14" t="s">
        <v>242</v>
      </c>
      <c r="F71" s="14" t="s">
        <v>375</v>
      </c>
      <c r="G71" s="14" t="s">
        <v>48</v>
      </c>
      <c r="H71" s="14" t="s">
        <v>74</v>
      </c>
      <c r="I71" s="31">
        <v>13.5</v>
      </c>
      <c r="J71" s="32">
        <v>90</v>
      </c>
      <c r="K71" s="32">
        <v>6</v>
      </c>
      <c r="L71" s="32"/>
      <c r="M71" s="32" t="s">
        <v>260</v>
      </c>
      <c r="N71" s="1">
        <f>VLOOKUP(B71,Sheet1!B:J,9,0)</f>
        <v>13.5</v>
      </c>
    </row>
    <row r="72" s="1" customFormat="1" ht="60" spans="1:14">
      <c r="A72" s="14">
        <v>8</v>
      </c>
      <c r="B72" s="14" t="s">
        <v>262</v>
      </c>
      <c r="C72" s="14" t="s">
        <v>34</v>
      </c>
      <c r="D72" s="14" t="s">
        <v>153</v>
      </c>
      <c r="E72" s="14" t="s">
        <v>242</v>
      </c>
      <c r="F72" s="14" t="s">
        <v>375</v>
      </c>
      <c r="G72" s="14" t="s">
        <v>48</v>
      </c>
      <c r="H72" s="14" t="s">
        <v>116</v>
      </c>
      <c r="I72" s="31">
        <v>15</v>
      </c>
      <c r="J72" s="32">
        <v>100</v>
      </c>
      <c r="K72" s="32">
        <v>4</v>
      </c>
      <c r="L72" s="32"/>
      <c r="M72" s="32" t="s">
        <v>263</v>
      </c>
      <c r="N72" s="1">
        <f>VLOOKUP(B72,Sheet1!B:J,9,0)</f>
        <v>15</v>
      </c>
    </row>
    <row r="73" s="1" customFormat="1" ht="60" spans="1:14">
      <c r="A73" s="12" t="s">
        <v>176</v>
      </c>
      <c r="B73" s="12" t="s">
        <v>267</v>
      </c>
      <c r="C73" s="14" t="s">
        <v>34</v>
      </c>
      <c r="D73" s="14" t="s">
        <v>268</v>
      </c>
      <c r="E73" s="14" t="s">
        <v>269</v>
      </c>
      <c r="F73" s="14" t="s">
        <v>375</v>
      </c>
      <c r="G73" s="14" t="s">
        <v>120</v>
      </c>
      <c r="H73" s="14" t="s">
        <v>413</v>
      </c>
      <c r="I73" s="31">
        <v>145</v>
      </c>
      <c r="J73" s="32"/>
      <c r="K73" s="25"/>
      <c r="L73" s="25"/>
      <c r="M73" s="32" t="s">
        <v>414</v>
      </c>
      <c r="N73" s="1">
        <f>VLOOKUP(B73,Sheet1!B:J,9,0)</f>
        <v>145</v>
      </c>
    </row>
  </sheetData>
  <mergeCells count="17">
    <mergeCell ref="A1:M1"/>
    <mergeCell ref="J2:K2"/>
    <mergeCell ref="A4:H4"/>
    <mergeCell ref="A5:H5"/>
    <mergeCell ref="A42:H42"/>
    <mergeCell ref="A63:H63"/>
    <mergeCell ref="A2:A3"/>
    <mergeCell ref="B2:B3"/>
    <mergeCell ref="C2:C3"/>
    <mergeCell ref="D2:D3"/>
    <mergeCell ref="E2:E3"/>
    <mergeCell ref="F2:F3"/>
    <mergeCell ref="G2:G3"/>
    <mergeCell ref="H2:H3"/>
    <mergeCell ref="I2:I3"/>
    <mergeCell ref="L2:L3"/>
    <mergeCell ref="M2:M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火柴人</cp:lastModifiedBy>
  <dcterms:created xsi:type="dcterms:W3CDTF">2021-06-02T01:16:00Z</dcterms:created>
  <dcterms:modified xsi:type="dcterms:W3CDTF">2023-12-22T00:46:05Z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0802FB1FFA3B4507866322604C37752A_13</vt:lpwstr>
  </property>
  <property fmtid="{D5CDD505-2E9C-101B-9397-08002B2CF9AE}" pid="3" name="KSOProductBuildVer">
    <vt:lpwstr>2052-12.1.0.15990</vt:lpwstr>
  </property>
  <property fmtid="{D5CDD505-2E9C-101B-9397-08002B2CF9AE}" pid="4" name="KSOReadingLayout">
    <vt:bool>false</vt:bool>
  </property>
</Properties>
</file>